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ÝKRESY_19\Byt Jelenice\Změna  2020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1.4.1 - VYTÁPĚNÍ 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'D.1.4.1 - VYTÁPĚNÍ '!$C$85:$K$131</definedName>
    <definedName name="_xlnm.Print_Area" localSheetId="1">'D.1.4.1 - VYTÁPĚNÍ '!$C$4:$J$39,'D.1.4.1 - VYTÁPĚNÍ '!$C$45:$J$67,'D.1.4.1 - VYTÁPĚNÍ '!$C$73:$K$131</definedName>
    <definedName name="_xlnm.Print_Titles" localSheetId="1">'D.1.4.1 - VYTÁPĚNÍ '!$85:$85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31"/>
  <c r="BH131"/>
  <c r="BG131"/>
  <c r="BE131"/>
  <c r="T131"/>
  <c r="T130"/>
  <c r="R131"/>
  <c r="R130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7"/>
  <c r="BH107"/>
  <c r="BG107"/>
  <c r="BE107"/>
  <c r="T107"/>
  <c r="R107"/>
  <c r="P107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99"/>
  <c r="BH99"/>
  <c r="BG99"/>
  <c r="BE99"/>
  <c r="T99"/>
  <c r="R99"/>
  <c r="P99"/>
  <c r="BI98"/>
  <c r="BH98"/>
  <c r="BG98"/>
  <c r="BE98"/>
  <c r="T98"/>
  <c r="R98"/>
  <c r="P98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1" r="L50"/>
  <c r="AM50"/>
  <c r="AM49"/>
  <c r="L49"/>
  <c r="AM47"/>
  <c r="L47"/>
  <c r="L45"/>
  <c r="L44"/>
  <c i="2" r="J128"/>
  <c r="J127"/>
  <c r="J126"/>
  <c r="BK125"/>
  <c r="J124"/>
  <c r="BK123"/>
  <c r="J123"/>
  <c r="BK122"/>
  <c r="J122"/>
  <c r="BK121"/>
  <c r="J121"/>
  <c r="BK120"/>
  <c r="J120"/>
  <c r="BK118"/>
  <c r="J118"/>
  <c r="BK117"/>
  <c r="J117"/>
  <c r="BK116"/>
  <c r="J116"/>
  <c r="BK115"/>
  <c r="J115"/>
  <c r="BK114"/>
  <c r="J113"/>
  <c r="BK112"/>
  <c r="J110"/>
  <c r="J109"/>
  <c r="BK107"/>
  <c r="J103"/>
  <c r="J102"/>
  <c r="BK101"/>
  <c r="J99"/>
  <c r="BK98"/>
  <c r="BK97"/>
  <c r="BK94"/>
  <c r="J92"/>
  <c r="BK90"/>
  <c r="BK131"/>
  <c r="J114"/>
  <c r="BK113"/>
  <c r="J112"/>
  <c r="J111"/>
  <c r="BK109"/>
  <c r="J107"/>
  <c r="BK106"/>
  <c r="J105"/>
  <c r="J104"/>
  <c r="J101"/>
  <c r="J97"/>
  <c r="J96"/>
  <c r="BK95"/>
  <c r="BK91"/>
  <c r="J89"/>
  <c r="J131"/>
  <c r="BK129"/>
  <c r="J129"/>
  <c r="BK128"/>
  <c r="BK127"/>
  <c r="BK126"/>
  <c r="J125"/>
  <c r="BK124"/>
  <c r="BK111"/>
  <c r="BK110"/>
  <c r="J106"/>
  <c r="BK105"/>
  <c r="BK104"/>
  <c r="BK103"/>
  <c r="BK102"/>
  <c r="BK99"/>
  <c r="J98"/>
  <c r="BK96"/>
  <c r="J95"/>
  <c r="J94"/>
  <c r="BK92"/>
  <c r="J91"/>
  <c r="J90"/>
  <c r="BK89"/>
  <c i="1" r="AS54"/>
  <c i="2" l="1" r="P88"/>
  <c r="T88"/>
  <c r="R93"/>
  <c r="BK100"/>
  <c r="J100"/>
  <c r="J63"/>
  <c r="P100"/>
  <c r="T100"/>
  <c r="P108"/>
  <c r="R108"/>
  <c r="R119"/>
  <c r="T119"/>
  <c r="BK119"/>
  <c r="J119"/>
  <c r="J65"/>
  <c r="BK88"/>
  <c r="J88"/>
  <c r="J61"/>
  <c r="R88"/>
  <c r="R87"/>
  <c r="R86"/>
  <c r="BK93"/>
  <c r="J93"/>
  <c r="J62"/>
  <c r="P93"/>
  <c r="T93"/>
  <c r="R100"/>
  <c r="BK108"/>
  <c r="J108"/>
  <c r="J64"/>
  <c r="T108"/>
  <c r="P119"/>
  <c r="J55"/>
  <c r="BF96"/>
  <c r="BF104"/>
  <c r="BF106"/>
  <c r="BF124"/>
  <c r="BF125"/>
  <c r="BF127"/>
  <c r="BF128"/>
  <c r="BF129"/>
  <c r="J52"/>
  <c r="F55"/>
  <c r="BF89"/>
  <c r="BF91"/>
  <c r="BF92"/>
  <c r="BF97"/>
  <c r="BF101"/>
  <c r="BF102"/>
  <c r="BF109"/>
  <c r="BF111"/>
  <c r="BK130"/>
  <c r="J130"/>
  <c r="J66"/>
  <c r="BF131"/>
  <c r="E48"/>
  <c r="BF90"/>
  <c r="BF94"/>
  <c r="BF95"/>
  <c r="BF98"/>
  <c r="BF99"/>
  <c r="BF103"/>
  <c r="BF105"/>
  <c r="BF107"/>
  <c r="BF110"/>
  <c r="BF112"/>
  <c r="BF113"/>
  <c r="BF114"/>
  <c r="BF115"/>
  <c r="BF116"/>
  <c r="BF117"/>
  <c r="BF118"/>
  <c r="BF120"/>
  <c r="BF121"/>
  <c r="BF122"/>
  <c r="BF123"/>
  <c r="BF126"/>
  <c r="F36"/>
  <c i="1" r="BC55"/>
  <c r="BC54"/>
  <c r="W32"/>
  <c i="2" r="F33"/>
  <c i="1" r="AZ55"/>
  <c r="AZ54"/>
  <c r="W29"/>
  <c i="2" r="J33"/>
  <c i="1" r="AV55"/>
  <c i="2" r="F35"/>
  <c i="1" r="BB55"/>
  <c r="BB54"/>
  <c r="W31"/>
  <c i="2" r="F37"/>
  <c i="1" r="BD55"/>
  <c r="BD54"/>
  <c r="W33"/>
  <c i="2" l="1" r="T87"/>
  <c r="T86"/>
  <c r="P87"/>
  <c r="P86"/>
  <c i="1" r="AU55"/>
  <c i="2" r="BK87"/>
  <c r="J87"/>
  <c r="J60"/>
  <c i="1" r="AV54"/>
  <c r="AK29"/>
  <c r="AY54"/>
  <c i="2" r="J34"/>
  <c i="1" r="AW55"/>
  <c r="AT55"/>
  <c r="AU54"/>
  <c r="AX54"/>
  <c i="2" r="F34"/>
  <c i="1" r="BA55"/>
  <c r="BA54"/>
  <c r="W30"/>
  <c i="2" l="1" r="BK86"/>
  <c r="J86"/>
  <c r="J59"/>
  <c i="1" r="AW54"/>
  <c r="AK30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<sst xmlns="http://schemas.openxmlformats.org/spreadsheetml/2006/main">
  <si>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</si>
  <si>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</si>
  <si>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</si>
  <si>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</si>
  <si>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</si>
  <si>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{969f235d-b064-4a4c-90f3-e171e72fd773}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</si>
  <si>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</si>
  <si>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</si>
  <si>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</si>
  <si>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</si>
  <si>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</si>
  <si>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</si>
  <si>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</si>
  <si>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</si>
  <si>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</si>
  <si>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</si>
  <si>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</si>
  <si>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</si>
  <si>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BYTU, ČESKÁ TŘEBOVÁ - JELENICE</t>
  </si>
  <si>
    <t>KSO:</t>
  </si>
  <si>
    <t>CC-CZ:</t>
  </si>
  <si>
    <t>Místo:</t>
  </si>
  <si>
    <t xml:space="preserve">Jelenice č.p. 1797, 2.NP, 560 02 Česká Třebová  </t>
  </si>
  <si>
    <t>Datum:</t>
  </si>
  <si>
    <t>10. 3. 2020</t>
  </si>
  <si>
    <t>Zadavatel:</t>
  </si>
  <si>
    <t>IČ:</t>
  </si>
  <si>
    <t>Domov u studánky, Anenská Studánka</t>
  </si>
  <si>
    <t>DIČ:</t>
  </si>
  <si>
    <t>Uchazeč:</t>
  </si>
  <si>
    <t>Vyplň údaj</t>
  </si>
  <si>
    <t>Projektant:</t>
  </si>
  <si>
    <t>60145277</t>
  </si>
  <si>
    <t>Jiří Kamenický, Na Špici 211, 561 17 Dlouhá Třebov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</si>
  <si>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</si>
  <si>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</si>
  <si>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</si>
  <si>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</si>
  <si>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</si>
  <si>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</si>
  <si>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</si>
  <si>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</si>
  <si>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</si>
  <si>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</si>
  <si>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</si>
  <si>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</si>
  <si>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</si>
  <si>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</si>
  <si>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</si>
  <si>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</si>
  <si>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</si>
  <si>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</si>
  <si>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</si>
  <si>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</si>
  <si>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</si>
  <si>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</si>
  <si>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</si>
  <si>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</si>
  <si>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</si>
  <si>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</si>
  <si>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</si>
  <si>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</si>
  <si>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</si>
  <si>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</si>
  <si>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</si>
  <si>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</si>
  <si>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</si>
  <si>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</si>
  <si>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</si>
  <si>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</si>
  <si>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</si>
  <si>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</si>
  <si>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</si>
  <si>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</si>
  <si>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</si>
  <si>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</si>
  <si>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</si>
  <si>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</si>
  <si>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</si>
  <si>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VYTÁPĚNÍ </t>
  </si>
  <si>
    <t>STA</t>
  </si>
  <si>
    <t>1</t>
  </si>
  <si>
    <t>{e01f6c42-c2db-4361-9559-4a70021bd2a4}</t>
  </si>
  <si>
    <t>KRYCÍ LIST SOUPISU PRACÍ</t>
  </si>
  <si>
    <t>Objekt:</t>
  </si>
  <si>
    <t xml:space="preserve">D.1.4.1 - VYTÁPĚNÍ 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</si>
  <si>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</si>
  <si>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</si>
  <si>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</si>
  <si>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</si>
  <si>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</si>
  <si>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</si>
  <si>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</si>
  <si>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</si>
  <si>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</si>
  <si>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</si>
  <si>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101 - TOPNÁ ZKOUŠKA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</si>
  <si>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</si>
  <si>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</si>
  <si>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</si>
  <si>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</si>
  <si>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</si>
  <si>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</si>
  <si>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</si>
  <si>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</si>
  <si>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</si>
  <si>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</si>
  <si>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</si>
  <si>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</si>
  <si>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</si>
  <si>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</si>
  <si>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</si>
  <si>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</si>
  <si>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</si>
  <si>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713</t>
  </si>
  <si>
    <t>Izolace tepelné</t>
  </si>
  <si>
    <t>K</t>
  </si>
  <si>
    <t>713463411</t>
  </si>
  <si>
    <t>Montáž izolace tepelné potrubí a ohybů tvarovkami nebo deskami potrubními pouzdry návlekovými izolačními hadicemi potrubí a ohybů</t>
  </si>
  <si>
    <t>m</t>
  </si>
  <si>
    <t>CS ÚRS 2019 01</t>
  </si>
  <si>
    <t>16</t>
  </si>
  <si>
    <t>1381527810</t>
  </si>
  <si>
    <t>M</t>
  </si>
  <si>
    <t>28377105</t>
  </si>
  <si>
    <t>izolace tepelná potrubí z pěnového polyetylenu 18 x 13 mm</t>
  </si>
  <si>
    <t>32</t>
  </si>
  <si>
    <t>441802835</t>
  </si>
  <si>
    <t>3</t>
  </si>
  <si>
    <t>28377045</t>
  </si>
  <si>
    <t>izolace tepelná potrubí z pěnového polyetylenu 22 x 20 mm</t>
  </si>
  <si>
    <t>1069361245</t>
  </si>
  <si>
    <t>4</t>
  </si>
  <si>
    <t>998713101</t>
  </si>
  <si>
    <t>Přesun hmot pro izolace tepelné stanovený z hmotnosti přesunovaného materiálu vodorovná dopravní vzdálenost do 50 m v objektech výšky do 6 m</t>
  </si>
  <si>
    <t>t</t>
  </si>
  <si>
    <t>107411961</t>
  </si>
  <si>
    <t>731</t>
  </si>
  <si>
    <t>Ústřední vytápění - kotelny</t>
  </si>
  <si>
    <t>5</t>
  </si>
  <si>
    <t>731251112</t>
  </si>
  <si>
    <t>Kotle ocelové teplovodní elektrické závěsné přímotopné 6,0 kW</t>
  </si>
  <si>
    <t>soubor</t>
  </si>
  <si>
    <t>-954776501</t>
  </si>
  <si>
    <t>6</t>
  </si>
  <si>
    <t>731341140</t>
  </si>
  <si>
    <t>Hadice napouštěcí pryžové Ø 20/28</t>
  </si>
  <si>
    <t>64</t>
  </si>
  <si>
    <t>-980057866</t>
  </si>
  <si>
    <t>7</t>
  </si>
  <si>
    <t>731xxx050</t>
  </si>
  <si>
    <t>Chemie - Inhibitor koroze do topného systému (1:100)</t>
  </si>
  <si>
    <t>litr</t>
  </si>
  <si>
    <t>128</t>
  </si>
  <si>
    <t>-1023687942</t>
  </si>
  <si>
    <t>8</t>
  </si>
  <si>
    <t>731xxx25</t>
  </si>
  <si>
    <t>Přípomoce elektro a MaR - kabeláže k termostatu, el. propojení kotle</t>
  </si>
  <si>
    <t>kus</t>
  </si>
  <si>
    <t>1767531791</t>
  </si>
  <si>
    <t>9</t>
  </si>
  <si>
    <t>731xxx26</t>
  </si>
  <si>
    <t>Prostorový termostat s týdenním programem</t>
  </si>
  <si>
    <t>-1147596525</t>
  </si>
  <si>
    <t>10</t>
  </si>
  <si>
    <t>998731101</t>
  </si>
  <si>
    <t>Přesun hmot pro kotelny stanovený z hmotnosti přesunovaného materiálu vodorovná dopravní vzdálenost do 50 m v objektech výšky do 6 m</t>
  </si>
  <si>
    <t>1545446157</t>
  </si>
  <si>
    <t>733</t>
  </si>
  <si>
    <t>Ústřední vytápění - potrubí</t>
  </si>
  <si>
    <t>11</t>
  </si>
  <si>
    <t>733221202</t>
  </si>
  <si>
    <t>Potrubí z trubek měděných měkkých spojovaných tvrdým pájením Ø 15/1</t>
  </si>
  <si>
    <t>1229332736</t>
  </si>
  <si>
    <t>12</t>
  </si>
  <si>
    <t>733221203</t>
  </si>
  <si>
    <t>Potrubí z trubek měděných měkkých spojovaných tvrdým pájením Ø 18/1</t>
  </si>
  <si>
    <t>-2004067036</t>
  </si>
  <si>
    <t>13</t>
  </si>
  <si>
    <t>733221204</t>
  </si>
  <si>
    <t>Potrubí z trubek měděných měkkých spojovaných tvrdým pájením Ø 22/1</t>
  </si>
  <si>
    <t>284011343</t>
  </si>
  <si>
    <t>14</t>
  </si>
  <si>
    <t>733291101</t>
  </si>
  <si>
    <t>Zkoušky těsnosti potrubí z trubek měděných Ø do 35/1,5</t>
  </si>
  <si>
    <t>-133933228</t>
  </si>
  <si>
    <t>733xxx01</t>
  </si>
  <si>
    <t>Zednické přípomoce - prostupy stěn vrtáním pro potrubí, prostup do průměru 50 mm</t>
  </si>
  <si>
    <t>-667310156</t>
  </si>
  <si>
    <t>733xxx90</t>
  </si>
  <si>
    <t>Soklové lišty pro zakrytí vedení ležatých rozvodů potrubí do 2x d22 mm - HZ systém - včetně montáže a příslušenství. z dutého umělohmotného profilu s pružnou těsnící lištou u stěny i podlahy.</t>
  </si>
  <si>
    <t>-1655684309</t>
  </si>
  <si>
    <t>17</t>
  </si>
  <si>
    <t>998733101</t>
  </si>
  <si>
    <t>Přesun hmot pro rozvody potrubí stanovený z hmotnosti přesunovaného materiálu vodorovná dopravní vzdálenost do 50 m v objektech výšky do 6 m</t>
  </si>
  <si>
    <t>733118382</t>
  </si>
  <si>
    <t>734</t>
  </si>
  <si>
    <t>Ústřední vytápění - armatury</t>
  </si>
  <si>
    <t>18</t>
  </si>
  <si>
    <t>734211127</t>
  </si>
  <si>
    <t>Ventily odvzdušňovací závitové automatické se zpětnou klapkou PN 14 do 120°C G 1/2</t>
  </si>
  <si>
    <t>-1863166665</t>
  </si>
  <si>
    <t>19</t>
  </si>
  <si>
    <t>734221552</t>
  </si>
  <si>
    <t>Ventily regulační závitové termostatické, bez hlavice ovládání PN 16 do 110°C přímé dvouregulační G 1/2</t>
  </si>
  <si>
    <t>1962125125</t>
  </si>
  <si>
    <t>20</t>
  </si>
  <si>
    <t>734221682</t>
  </si>
  <si>
    <t>Ventily regulační závitové hlavice termostatické, pro ovládání ventilů PN 10 do 110°C kapalinové otopných těles VK</t>
  </si>
  <si>
    <t>272741370</t>
  </si>
  <si>
    <t>734221682.3</t>
  </si>
  <si>
    <t>Ruční hlavice otopných těles.</t>
  </si>
  <si>
    <t>-955025435</t>
  </si>
  <si>
    <t>22</t>
  </si>
  <si>
    <t>734261403</t>
  </si>
  <si>
    <t>Šroubení připojovací armatury radiátorů VK PN 10 do 110°C, regulační uzavíratelné rohové G 3/4 x 18</t>
  </si>
  <si>
    <t>-296920556</t>
  </si>
  <si>
    <t>23</t>
  </si>
  <si>
    <t>734261417</t>
  </si>
  <si>
    <t>Šroubení regulační radiátorové rohové s vypouštěním G 1/2</t>
  </si>
  <si>
    <t>-941168898</t>
  </si>
  <si>
    <t>24</t>
  </si>
  <si>
    <t>734291123</t>
  </si>
  <si>
    <t>Ostatní armatury kohouty plnicí a vypouštěcí PN 10 do 90°C G 1/2</t>
  </si>
  <si>
    <t>1520936680</t>
  </si>
  <si>
    <t>25</t>
  </si>
  <si>
    <t>734291243</t>
  </si>
  <si>
    <t>Ostatní armatury filtry závitové PN 16 do 130°C přímé s vnitřními závity G 3/4</t>
  </si>
  <si>
    <t>-135557938</t>
  </si>
  <si>
    <t>26</t>
  </si>
  <si>
    <t>734292714</t>
  </si>
  <si>
    <t>Ostatní armatury kulové kohouty PN 42 do 185°C přímé vnitřní závit G 3/4</t>
  </si>
  <si>
    <t>-384048200</t>
  </si>
  <si>
    <t>27</t>
  </si>
  <si>
    <t>998734102</t>
  </si>
  <si>
    <t>Přesun hmot pro armatury stanovený z hmotnosti přesunovaného materiálu vodorovná dopravní vzdálenost do 50 m v objektech výšky přes 6 do 12 m</t>
  </si>
  <si>
    <t>-418138841</t>
  </si>
  <si>
    <t>735</t>
  </si>
  <si>
    <t>Ústřední vytápění - otopná tělesa</t>
  </si>
  <si>
    <t>28</t>
  </si>
  <si>
    <t>735000912</t>
  </si>
  <si>
    <t>Regulace otopného systému při opravách vyregulování dvojregulačních ventilů a kohoutů s termostatickým ovládáním</t>
  </si>
  <si>
    <t>-1783977442</t>
  </si>
  <si>
    <t>29</t>
  </si>
  <si>
    <t>735152475_PLAN</t>
  </si>
  <si>
    <t xml:space="preserve">Otopná tělesa panelová VK dvoudesková S HLADKOU ČELNÍ PLOCHOU PLAN PN 1,0 MPa, T do 110°C s jednou přídavnou přestupní plochou výšky tělesa 600 mm stavební délky 800 mm </t>
  </si>
  <si>
    <t>347568552</t>
  </si>
  <si>
    <t>30</t>
  </si>
  <si>
    <t>735152576_PLAN</t>
  </si>
  <si>
    <t>Otopná tělesa panelová VK dvoudesková S HLADKOU ČELNÍ PLOCHOU PLAN PN 1,0 MPa, T do 110°C se dvěma přídavnými přestupními plochami výšky tělesa 600 mm stavební délky 900 mm</t>
  </si>
  <si>
    <t>-540628297</t>
  </si>
  <si>
    <t>31</t>
  </si>
  <si>
    <t>735152577_PLAN</t>
  </si>
  <si>
    <t xml:space="preserve">Otopná tělesa panelová VK dvoudesková S HLADKOU ČELNÍ PLOCHOU PLAN PN 1,0 MPa, T do 110°C se dvěma přídavnými přestupními plochami výšky tělesa 600 mm stavební délky 1000 mm </t>
  </si>
  <si>
    <t>-125341617</t>
  </si>
  <si>
    <t>735152579_PLAN</t>
  </si>
  <si>
    <t>Otopná tělesa panelová VK dvoudesková S HLADKOU ČELNÍ PLOCHOU PLAN - LEVÉ - PN 1,0 MPa, T do 110°C se dvěma přídavnými přestupními plochami výšky tělesa 600 mm stavební délky 1200 mm</t>
  </si>
  <si>
    <t>-1800339324</t>
  </si>
  <si>
    <t>33</t>
  </si>
  <si>
    <t>735152674_PLAN</t>
  </si>
  <si>
    <t>Otopná tělesa panelová VK třídesková S HLADKOU ČELNÍ PLOCHOU PLAN PN 1,0 MPa, T do 110°C se třemi přídavnými přestupními plochami výšky tělesa 600 mm stavební délky 700 mm</t>
  </si>
  <si>
    <t>-1879749408</t>
  </si>
  <si>
    <t>34</t>
  </si>
  <si>
    <t>735164512</t>
  </si>
  <si>
    <t>Otopná tělesa trubková montáž těles na stěnu výšky tělesa přes 1500 mm</t>
  </si>
  <si>
    <t>1495295863</t>
  </si>
  <si>
    <t>35</t>
  </si>
  <si>
    <t>73515xxx013x</t>
  </si>
  <si>
    <t xml:space="preserve">Otopné těleso trubkové (žebřík) výška 1820 mm, délky 600 mm. Rohové připojení._x000d_
Trubková otopná tělesa jsou vyrobena z uzavřených ocelových profilů s průřezem ve tvaru “D” a rovných profilů s kruhovým průřezem.  </t>
  </si>
  <si>
    <t>670235687</t>
  </si>
  <si>
    <t>36</t>
  </si>
  <si>
    <t>73515xxx014x</t>
  </si>
  <si>
    <t xml:space="preserve">Otopné těleso trubkové (žebřík) výška 1820 mm, délky 750 mm. Rohové připojení._x000d_
Trubková otopná tělesa jsou vyrobena z uzavřených ocelových profilů s průřezem ve tvaru “D” a rovných profilů s kruhovým průřezem.  </t>
  </si>
  <si>
    <t>-356903421</t>
  </si>
  <si>
    <t>37</t>
  </si>
  <si>
    <t>998735101</t>
  </si>
  <si>
    <t>Přesun hmot pro otopná tělesa stanovený z hmotnosti přesunovaného materiálu vodorovná dopravní vzdálenost do 50 m v objektech výšky do 6 m</t>
  </si>
  <si>
    <t>687819005</t>
  </si>
  <si>
    <t>101</t>
  </si>
  <si>
    <t>TOPNÁ ZKOUŠKA</t>
  </si>
  <si>
    <t>38</t>
  </si>
  <si>
    <t>101a</t>
  </si>
  <si>
    <t>Topná zkouška do 100 kW</t>
  </si>
  <si>
    <t>512</t>
  </si>
  <si>
    <t>-2046553731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</si>
</sst>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3</v>
      </c>
      <c r="AK7" s="28" t="s">
        <v>20</v>
      </c>
      <c r="AN7" s="23" t="s">
        <v>3</v>
      </c>
      <c r="AR7" s="18"/>
      <c r="BE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3</v>
      </c>
      <c r="AR10" s="18"/>
      <c r="BE10" s="27"/>
      <c r="BS10" s="15" t="s">
        <v>7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3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29</v>
      </c>
      <c r="AK13" s="28" t="s">
        <v>26</v>
      </c>
      <c r="AN13" s="30" t="s">
        <v>30</v>
      </c>
      <c r="AR13" s="18"/>
      <c r="BE13" s="27"/>
      <c r="BS13" s="15" t="s">
        <v>7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31</v>
      </c>
      <c r="AK16" s="28" t="s">
        <v>26</v>
      </c>
      <c r="AN16" s="23" t="s">
        <v>32</v>
      </c>
      <c r="AR16" s="18"/>
      <c r="BE16" s="27"/>
      <c r="BS16" s="15" t="s">
        <v>4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3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35</v>
      </c>
      <c r="AK19" s="28" t="s">
        <v>26</v>
      </c>
      <c r="AN19" s="23" t="s">
        <v>3</v>
      </c>
      <c r="AR19" s="18"/>
      <c r="BE19" s="27"/>
      <c r="BS19" s="15" t="s">
        <v>7</v>
      </c>
    </row>
    <row r="20" s="1" customFormat="1" ht="18.48" customHeight="1">
      <c r="B20" s="18"/>
      <c r="E20" s="23" t="s">
        <v>36</v>
      </c>
      <c r="AK20" s="28" t="s">
        <v>28</v>
      </c>
      <c r="AN20" s="23" t="s">
        <v>3</v>
      </c>
      <c r="AR20" s="18"/>
      <c r="BE20" s="27"/>
      <c r="BS20" s="15" t="s">
        <v>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37</v>
      </c>
      <c r="AR22" s="18"/>
      <c r="BE22" s="27"/>
    </row>
    <row r="23" s="1" customFormat="1" ht="47.25" customHeight="1">
      <c r="B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43</v>
      </c>
      <c r="E29" s="3"/>
      <c r="F29" s="28" t="s">
        <v>44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45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46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47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48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48" t="s">
        <v>51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20001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REKONSTRUKCE BYTU, ČESKÁ TŘEBOVÁ - JELENICE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 xml:space="preserve">Jelenice č.p. 1797, 2.NP, 560 02 Česká Třebová 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60" t="str">
        <f>IF(AN8= "","",AN8)</f>
        <v>10. 3. 2020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25.65" customHeight="1">
      <c r="A49" s="34"/>
      <c r="B49" s="35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Domov u studánky, Anenská Studánka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61" t="str">
        <f>IF(E17="","",E17)</f>
        <v>Jiří Kamenický, Na Špici 211, 561 17 Dlouhá Třebov</v>
      </c>
      <c r="AN49" s="4"/>
      <c r="AO49" s="4"/>
      <c r="AP49" s="4"/>
      <c r="AQ49" s="34"/>
      <c r="AR49" s="35"/>
      <c r="AS49" s="62" t="s">
        <v>53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35</v>
      </c>
      <c r="AJ50" s="34"/>
      <c r="AK50" s="34"/>
      <c r="AL50" s="34"/>
      <c r="AM50" s="61" t="str">
        <f>IF(E20="","",E20)</f>
        <v xml:space="preserve"> 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54</v>
      </c>
      <c r="D52" s="71"/>
      <c r="E52" s="71"/>
      <c r="F52" s="71"/>
      <c r="G52" s="71"/>
      <c r="H52" s="72"/>
      <c r="I52" s="73" t="s">
        <v>55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56</v>
      </c>
      <c r="AH52" s="71"/>
      <c r="AI52" s="71"/>
      <c r="AJ52" s="71"/>
      <c r="AK52" s="71"/>
      <c r="AL52" s="71"/>
      <c r="AM52" s="71"/>
      <c r="AN52" s="73" t="s">
        <v>57</v>
      </c>
      <c r="AO52" s="71"/>
      <c r="AP52" s="71"/>
      <c r="AQ52" s="75" t="s">
        <v>58</v>
      </c>
      <c r="AR52" s="35"/>
      <c r="AS52" s="76" t="s">
        <v>59</v>
      </c>
      <c r="AT52" s="77" t="s">
        <v>60</v>
      </c>
      <c r="AU52" s="77" t="s">
        <v>61</v>
      </c>
      <c r="AV52" s="77" t="s">
        <v>62</v>
      </c>
      <c r="AW52" s="77" t="s">
        <v>63</v>
      </c>
      <c r="AX52" s="77" t="s">
        <v>64</v>
      </c>
      <c r="AY52" s="77" t="s">
        <v>65</v>
      </c>
      <c r="AZ52" s="77" t="s">
        <v>66</v>
      </c>
      <c r="BA52" s="77" t="s">
        <v>67</v>
      </c>
      <c r="BB52" s="77" t="s">
        <v>68</v>
      </c>
      <c r="BC52" s="77" t="s">
        <v>69</v>
      </c>
      <c r="BD52" s="78" t="s">
        <v>70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71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ROUND(AG55,2)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ROUND(AS55,2)</f>
        <v>0</v>
      </c>
      <c r="AT54" s="89">
        <f>ROUND(SUM(AV54:AW54),2)</f>
        <v>0</v>
      </c>
      <c r="AU54" s="90">
        <f>ROUND(AU55,5)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ROUND(AZ55,2)</f>
        <v>0</v>
      </c>
      <c r="BA54" s="89">
        <f>ROUND(BA55,2)</f>
        <v>0</v>
      </c>
      <c r="BB54" s="89">
        <f>ROUND(BB55,2)</f>
        <v>0</v>
      </c>
      <c r="BC54" s="89">
        <f>ROUND(BC55,2)</f>
        <v>0</v>
      </c>
      <c r="BD54" s="91">
        <f>ROUND(BD55,2)</f>
        <v>0</v>
      </c>
      <c r="BE54" s="6"/>
      <c r="BS54" s="92" t="s">
        <v>72</v>
      </c>
      <c r="BT54" s="92" t="s">
        <v>73</v>
      </c>
      <c r="BU54" s="93" t="s">
        <v>74</v>
      </c>
      <c r="BV54" s="92" t="s">
        <v>75</v>
      </c>
      <c r="BW54" s="92" t="s">
        <v>5</v>
      </c>
      <c r="BX54" s="92" t="s">
        <v>76</v>
      </c>
      <c r="CL54" s="92" t="s">
        <v>3</v>
      </c>
    </row>
    <row r="55" s="7" customFormat="1" ht="16.5" customHeight="1">
      <c r="A55" s="94" t="s">
        <v>77</v>
      </c>
      <c r="B55" s="95"/>
      <c r="C55" s="96"/>
      <c r="D55" s="97" t="s">
        <v>78</v>
      </c>
      <c r="E55" s="97"/>
      <c r="F55" s="97"/>
      <c r="G55" s="97"/>
      <c r="H55" s="97"/>
      <c r="I55" s="98"/>
      <c r="J55" s="97" t="s">
        <v>79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'D.1.4.1 - VYTÁPĚNÍ 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80</v>
      </c>
      <c r="AR55" s="95"/>
      <c r="AS55" s="101">
        <v>0</v>
      </c>
      <c r="AT55" s="102">
        <f>ROUND(SUM(AV55:AW55),2)</f>
        <v>0</v>
      </c>
      <c r="AU55" s="103">
        <f>'D.1.4.1 - VYTÁPĚNÍ '!P86</f>
        <v>0</v>
      </c>
      <c r="AV55" s="102">
        <f>'D.1.4.1 - VYTÁPĚNÍ '!J33</f>
        <v>0</v>
      </c>
      <c r="AW55" s="102">
        <f>'D.1.4.1 - VYTÁPĚNÍ '!J34</f>
        <v>0</v>
      </c>
      <c r="AX55" s="102">
        <f>'D.1.4.1 - VYTÁPĚNÍ '!J35</f>
        <v>0</v>
      </c>
      <c r="AY55" s="102">
        <f>'D.1.4.1 - VYTÁPĚNÍ '!J36</f>
        <v>0</v>
      </c>
      <c r="AZ55" s="102">
        <f>'D.1.4.1 - VYTÁPĚNÍ '!F33</f>
        <v>0</v>
      </c>
      <c r="BA55" s="102">
        <f>'D.1.4.1 - VYTÁPĚNÍ '!F34</f>
        <v>0</v>
      </c>
      <c r="BB55" s="102">
        <f>'D.1.4.1 - VYTÁPĚNÍ '!F35</f>
        <v>0</v>
      </c>
      <c r="BC55" s="102">
        <f>'D.1.4.1 - VYTÁPĚNÍ '!F36</f>
        <v>0</v>
      </c>
      <c r="BD55" s="104">
        <f>'D.1.4.1 - VYTÁPĚNÍ '!F37</f>
        <v>0</v>
      </c>
      <c r="BE55" s="7"/>
      <c r="BT55" s="105" t="s">
        <v>81</v>
      </c>
      <c r="BV55" s="105" t="s">
        <v>75</v>
      </c>
      <c r="BW55" s="105" t="s">
        <v>82</v>
      </c>
      <c r="BX55" s="105" t="s">
        <v>5</v>
      </c>
      <c r="CL55" s="105" t="s">
        <v>3</v>
      </c>
      <c r="CM55" s="105" t="s">
        <v>81</v>
      </c>
    </row>
    <row r="56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1 - VYTÁPĚNÍ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0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06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0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83</v>
      </c>
      <c r="I4" s="106"/>
      <c r="L4" s="18"/>
      <c r="M4" s="108" t="s">
        <v>11</v>
      </c>
      <c r="AT4" s="15" t="s">
        <v>4</v>
      </c>
    </row>
    <row r="5" s="1" customFormat="1" ht="6.96" customHeight="1">
      <c r="B5" s="18"/>
      <c r="I5" s="106"/>
      <c r="L5" s="18"/>
    </row>
    <row r="6" s="1" customFormat="1" ht="12" customHeight="1">
      <c r="B6" s="18"/>
      <c r="D6" s="28" t="s">
        <v>17</v>
      </c>
      <c r="I6" s="106"/>
      <c r="L6" s="18"/>
    </row>
    <row r="7" s="1" customFormat="1" ht="16.5" customHeight="1">
      <c r="B7" s="18"/>
      <c r="E7" s="109" t="str">
        <f>'Rekapitulace stavby'!K6</f>
        <v>REKONSTRUKCE BYTU, ČESKÁ TŘEBOVÁ - JELENICE</v>
      </c>
      <c r="F7" s="28"/>
      <c r="G7" s="28"/>
      <c r="H7" s="28"/>
      <c r="I7" s="106"/>
      <c r="L7" s="18"/>
    </row>
    <row r="8" s="2" customFormat="1" ht="12" customHeight="1">
      <c r="A8" s="34"/>
      <c r="B8" s="35"/>
      <c r="C8" s="34"/>
      <c r="D8" s="28" t="s">
        <v>84</v>
      </c>
      <c r="E8" s="34"/>
      <c r="F8" s="34"/>
      <c r="G8" s="34"/>
      <c r="H8" s="34"/>
      <c r="I8" s="110"/>
      <c r="J8" s="34"/>
      <c r="K8" s="34"/>
      <c r="L8" s="11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85</v>
      </c>
      <c r="F9" s="34"/>
      <c r="G9" s="34"/>
      <c r="H9" s="34"/>
      <c r="I9" s="110"/>
      <c r="J9" s="34"/>
      <c r="K9" s="34"/>
      <c r="L9" s="11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0"/>
      <c r="J10" s="34"/>
      <c r="K10" s="34"/>
      <c r="L10" s="11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2" t="s">
        <v>20</v>
      </c>
      <c r="J11" s="23" t="s">
        <v>3</v>
      </c>
      <c r="K11" s="34"/>
      <c r="L11" s="11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2" t="s">
        <v>23</v>
      </c>
      <c r="J12" s="60" t="str">
        <f>'Rekapitulace stavby'!AN8</f>
        <v>10. 3. 2020</v>
      </c>
      <c r="K12" s="34"/>
      <c r="L12" s="11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0"/>
      <c r="J13" s="34"/>
      <c r="K13" s="34"/>
      <c r="L13" s="11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2" t="s">
        <v>26</v>
      </c>
      <c r="J14" s="23" t="s">
        <v>3</v>
      </c>
      <c r="K14" s="34"/>
      <c r="L14" s="11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112" t="s">
        <v>28</v>
      </c>
      <c r="J15" s="23" t="s">
        <v>3</v>
      </c>
      <c r="K15" s="34"/>
      <c r="L15" s="11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0"/>
      <c r="J16" s="34"/>
      <c r="K16" s="34"/>
      <c r="L16" s="11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112" t="s">
        <v>26</v>
      </c>
      <c r="J17" s="29" t="str">
        <f>'Rekapitulace stavby'!AN13</f>
        <v>Vyplň údaj</v>
      </c>
      <c r="K17" s="34"/>
      <c r="L17" s="11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12" t="s">
        <v>28</v>
      </c>
      <c r="J18" s="29" t="str">
        <f>'Rekapitulace stavby'!AN14</f>
        <v>Vyplň údaj</v>
      </c>
      <c r="K18" s="34"/>
      <c r="L18" s="11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0"/>
      <c r="J19" s="34"/>
      <c r="K19" s="34"/>
      <c r="L19" s="11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112" t="s">
        <v>26</v>
      </c>
      <c r="J20" s="23" t="s">
        <v>32</v>
      </c>
      <c r="K20" s="34"/>
      <c r="L20" s="11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33</v>
      </c>
      <c r="F21" s="34"/>
      <c r="G21" s="34"/>
      <c r="H21" s="34"/>
      <c r="I21" s="112" t="s">
        <v>28</v>
      </c>
      <c r="J21" s="23" t="s">
        <v>3</v>
      </c>
      <c r="K21" s="34"/>
      <c r="L21" s="11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0"/>
      <c r="J22" s="34"/>
      <c r="K22" s="34"/>
      <c r="L22" s="11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112" t="s">
        <v>26</v>
      </c>
      <c r="J23" s="23" t="str">
        <f>IF('Rekapitulace stavby'!AN19="","",'Rekapitulace stavby'!AN19)</f>
        <v/>
      </c>
      <c r="K23" s="34"/>
      <c r="L23" s="11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23" t="str">
        <f>IF('Rekapitulace stavby'!AN20="","",'Rekapitulace stavby'!AN20)</f>
        <v/>
      </c>
      <c r="K24" s="34"/>
      <c r="L24" s="11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0"/>
      <c r="J25" s="34"/>
      <c r="K25" s="34"/>
      <c r="L25" s="11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37</v>
      </c>
      <c r="E26" s="34"/>
      <c r="F26" s="34"/>
      <c r="G26" s="34"/>
      <c r="H26" s="34"/>
      <c r="I26" s="110"/>
      <c r="J26" s="34"/>
      <c r="K26" s="34"/>
      <c r="L26" s="11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3"/>
      <c r="B27" s="114"/>
      <c r="C27" s="113"/>
      <c r="D27" s="113"/>
      <c r="E27" s="32" t="s">
        <v>3</v>
      </c>
      <c r="F27" s="32"/>
      <c r="G27" s="32"/>
      <c r="H27" s="32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0"/>
      <c r="J28" s="34"/>
      <c r="K28" s="34"/>
      <c r="L28" s="11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17"/>
      <c r="J29" s="80"/>
      <c r="K29" s="80"/>
      <c r="L29" s="11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8" t="s">
        <v>39</v>
      </c>
      <c r="E30" s="34"/>
      <c r="F30" s="34"/>
      <c r="G30" s="34"/>
      <c r="H30" s="34"/>
      <c r="I30" s="110"/>
      <c r="J30" s="86">
        <f>ROUND(J86, 2)</f>
        <v>0</v>
      </c>
      <c r="K30" s="34"/>
      <c r="L30" s="11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17"/>
      <c r="J31" s="80"/>
      <c r="K31" s="80"/>
      <c r="L31" s="11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41</v>
      </c>
      <c r="G32" s="34"/>
      <c r="H32" s="34"/>
      <c r="I32" s="119" t="s">
        <v>40</v>
      </c>
      <c r="J32" s="39" t="s">
        <v>42</v>
      </c>
      <c r="K32" s="34"/>
      <c r="L32" s="11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0" t="s">
        <v>43</v>
      </c>
      <c r="E33" s="28" t="s">
        <v>44</v>
      </c>
      <c r="F33" s="121">
        <f>ROUND((SUM(BE86:BE131)),  2)</f>
        <v>0</v>
      </c>
      <c r="G33" s="34"/>
      <c r="H33" s="34"/>
      <c r="I33" s="122">
        <v>0.20999999999999999</v>
      </c>
      <c r="J33" s="121">
        <f>ROUND(((SUM(BE86:BE131))*I33),  2)</f>
        <v>0</v>
      </c>
      <c r="K33" s="34"/>
      <c r="L33" s="11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45</v>
      </c>
      <c r="F34" s="121">
        <f>ROUND((SUM(BF86:BF131)),  2)</f>
        <v>0</v>
      </c>
      <c r="G34" s="34"/>
      <c r="H34" s="34"/>
      <c r="I34" s="122">
        <v>0.14999999999999999</v>
      </c>
      <c r="J34" s="121">
        <f>ROUND(((SUM(BF86:BF131))*I34),  2)</f>
        <v>0</v>
      </c>
      <c r="K34" s="34"/>
      <c r="L34" s="11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46</v>
      </c>
      <c r="F35" s="121">
        <f>ROUND((SUM(BG86:BG131)),  2)</f>
        <v>0</v>
      </c>
      <c r="G35" s="34"/>
      <c r="H35" s="34"/>
      <c r="I35" s="122">
        <v>0.20999999999999999</v>
      </c>
      <c r="J35" s="121">
        <f>0</f>
        <v>0</v>
      </c>
      <c r="K35" s="34"/>
      <c r="L35" s="11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47</v>
      </c>
      <c r="F36" s="121">
        <f>ROUND((SUM(BH86:BH131)),  2)</f>
        <v>0</v>
      </c>
      <c r="G36" s="34"/>
      <c r="H36" s="34"/>
      <c r="I36" s="122">
        <v>0.14999999999999999</v>
      </c>
      <c r="J36" s="121">
        <f>0</f>
        <v>0</v>
      </c>
      <c r="K36" s="34"/>
      <c r="L36" s="11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48</v>
      </c>
      <c r="F37" s="121">
        <f>ROUND((SUM(BI86:BI131)),  2)</f>
        <v>0</v>
      </c>
      <c r="G37" s="34"/>
      <c r="H37" s="34"/>
      <c r="I37" s="122">
        <v>0</v>
      </c>
      <c r="J37" s="121">
        <f>0</f>
        <v>0</v>
      </c>
      <c r="K37" s="34"/>
      <c r="L37" s="11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0"/>
      <c r="J38" s="34"/>
      <c r="K38" s="34"/>
      <c r="L38" s="11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3"/>
      <c r="D39" s="124" t="s">
        <v>49</v>
      </c>
      <c r="E39" s="72"/>
      <c r="F39" s="72"/>
      <c r="G39" s="125" t="s">
        <v>50</v>
      </c>
      <c r="H39" s="126" t="s">
        <v>51</v>
      </c>
      <c r="I39" s="127"/>
      <c r="J39" s="128">
        <f>SUM(J30:J37)</f>
        <v>0</v>
      </c>
      <c r="K39" s="129"/>
      <c r="L39" s="11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0"/>
      <c r="J40" s="52"/>
      <c r="K40" s="52"/>
      <c r="L40" s="11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1"/>
      <c r="J44" s="54"/>
      <c r="K44" s="54"/>
      <c r="L44" s="11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86</v>
      </c>
      <c r="D45" s="34"/>
      <c r="E45" s="34"/>
      <c r="F45" s="34"/>
      <c r="G45" s="34"/>
      <c r="H45" s="34"/>
      <c r="I45" s="110"/>
      <c r="J45" s="34"/>
      <c r="K45" s="34"/>
      <c r="L45" s="11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0"/>
      <c r="J46" s="34"/>
      <c r="K46" s="34"/>
      <c r="L46" s="11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0"/>
      <c r="J47" s="34"/>
      <c r="K47" s="34"/>
      <c r="L47" s="11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09" t="str">
        <f>E7</f>
        <v>REKONSTRUKCE BYTU, ČESKÁ TŘEBOVÁ - JELENICE</v>
      </c>
      <c r="F48" s="28"/>
      <c r="G48" s="28"/>
      <c r="H48" s="28"/>
      <c r="I48" s="110"/>
      <c r="J48" s="34"/>
      <c r="K48" s="34"/>
      <c r="L48" s="11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84</v>
      </c>
      <c r="D49" s="34"/>
      <c r="E49" s="34"/>
      <c r="F49" s="34"/>
      <c r="G49" s="34"/>
      <c r="H49" s="34"/>
      <c r="I49" s="110"/>
      <c r="J49" s="34"/>
      <c r="K49" s="34"/>
      <c r="L49" s="11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 xml:space="preserve">D.1.4.1 - VYTÁPĚNÍ </v>
      </c>
      <c r="F50" s="34"/>
      <c r="G50" s="34"/>
      <c r="H50" s="34"/>
      <c r="I50" s="110"/>
      <c r="J50" s="34"/>
      <c r="K50" s="34"/>
      <c r="L50" s="11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0"/>
      <c r="J51" s="34"/>
      <c r="K51" s="34"/>
      <c r="L51" s="11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 xml:space="preserve">Jelenice č.p. 1797, 2.NP, 560 02 Česká Třebová  </v>
      </c>
      <c r="G52" s="34"/>
      <c r="H52" s="34"/>
      <c r="I52" s="112" t="s">
        <v>23</v>
      </c>
      <c r="J52" s="60" t="str">
        <f>IF(J12="","",J12)</f>
        <v>10. 3. 2020</v>
      </c>
      <c r="K52" s="34"/>
      <c r="L52" s="11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0"/>
      <c r="J53" s="34"/>
      <c r="K53" s="34"/>
      <c r="L53" s="11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28" t="s">
        <v>25</v>
      </c>
      <c r="D54" s="34"/>
      <c r="E54" s="34"/>
      <c r="F54" s="23" t="str">
        <f>E15</f>
        <v>Domov u studánky, Anenská Studánka</v>
      </c>
      <c r="G54" s="34"/>
      <c r="H54" s="34"/>
      <c r="I54" s="112" t="s">
        <v>31</v>
      </c>
      <c r="J54" s="32" t="str">
        <f>E21</f>
        <v>Jiří Kamenický, Na Špici 211, 561 17 Dlouhá Třebov</v>
      </c>
      <c r="K54" s="34"/>
      <c r="L54" s="11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4"/>
      <c r="E55" s="34"/>
      <c r="F55" s="23" t="str">
        <f>IF(E18="","",E18)</f>
        <v>Vyplň údaj</v>
      </c>
      <c r="G55" s="34"/>
      <c r="H55" s="34"/>
      <c r="I55" s="112" t="s">
        <v>35</v>
      </c>
      <c r="J55" s="32" t="str">
        <f>E24</f>
        <v xml:space="preserve"> </v>
      </c>
      <c r="K55" s="34"/>
      <c r="L55" s="11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0"/>
      <c r="J56" s="34"/>
      <c r="K56" s="34"/>
      <c r="L56" s="11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2" t="s">
        <v>87</v>
      </c>
      <c r="D57" s="123"/>
      <c r="E57" s="123"/>
      <c r="F57" s="123"/>
      <c r="G57" s="123"/>
      <c r="H57" s="123"/>
      <c r="I57" s="133"/>
      <c r="J57" s="134" t="s">
        <v>88</v>
      </c>
      <c r="K57" s="123"/>
      <c r="L57" s="11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0"/>
      <c r="J58" s="34"/>
      <c r="K58" s="34"/>
      <c r="L58" s="11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5" t="s">
        <v>71</v>
      </c>
      <c r="D59" s="34"/>
      <c r="E59" s="34"/>
      <c r="F59" s="34"/>
      <c r="G59" s="34"/>
      <c r="H59" s="34"/>
      <c r="I59" s="110"/>
      <c r="J59" s="86">
        <f>J86</f>
        <v>0</v>
      </c>
      <c r="K59" s="34"/>
      <c r="L59" s="11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89</v>
      </c>
    </row>
    <row r="60" s="9" customFormat="1" ht="24.96" customHeight="1">
      <c r="A60" s="9"/>
      <c r="B60" s="136"/>
      <c r="C60" s="9"/>
      <c r="D60" s="137" t="s">
        <v>90</v>
      </c>
      <c r="E60" s="138"/>
      <c r="F60" s="138"/>
      <c r="G60" s="138"/>
      <c r="H60" s="138"/>
      <c r="I60" s="139"/>
      <c r="J60" s="140">
        <f>J87</f>
        <v>0</v>
      </c>
      <c r="K60" s="9"/>
      <c r="L60" s="13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91</v>
      </c>
      <c r="E61" s="143"/>
      <c r="F61" s="143"/>
      <c r="G61" s="143"/>
      <c r="H61" s="143"/>
      <c r="I61" s="144"/>
      <c r="J61" s="145">
        <f>J88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92</v>
      </c>
      <c r="E62" s="143"/>
      <c r="F62" s="143"/>
      <c r="G62" s="143"/>
      <c r="H62" s="143"/>
      <c r="I62" s="144"/>
      <c r="J62" s="145">
        <f>J93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1"/>
      <c r="C63" s="10"/>
      <c r="D63" s="142" t="s">
        <v>93</v>
      </c>
      <c r="E63" s="143"/>
      <c r="F63" s="143"/>
      <c r="G63" s="143"/>
      <c r="H63" s="143"/>
      <c r="I63" s="144"/>
      <c r="J63" s="145">
        <f>J100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1"/>
      <c r="C64" s="10"/>
      <c r="D64" s="142" t="s">
        <v>94</v>
      </c>
      <c r="E64" s="143"/>
      <c r="F64" s="143"/>
      <c r="G64" s="143"/>
      <c r="H64" s="143"/>
      <c r="I64" s="144"/>
      <c r="J64" s="145">
        <f>J108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1"/>
      <c r="C65" s="10"/>
      <c r="D65" s="142" t="s">
        <v>95</v>
      </c>
      <c r="E65" s="143"/>
      <c r="F65" s="143"/>
      <c r="G65" s="143"/>
      <c r="H65" s="143"/>
      <c r="I65" s="144"/>
      <c r="J65" s="145">
        <f>J119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1"/>
      <c r="C66" s="10"/>
      <c r="D66" s="142" t="s">
        <v>96</v>
      </c>
      <c r="E66" s="143"/>
      <c r="F66" s="143"/>
      <c r="G66" s="143"/>
      <c r="H66" s="143"/>
      <c r="I66" s="144"/>
      <c r="J66" s="145">
        <f>J130</f>
        <v>0</v>
      </c>
      <c r="K66" s="10"/>
      <c r="L66" s="14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4"/>
      <c r="B67" s="35"/>
      <c r="C67" s="34"/>
      <c r="D67" s="34"/>
      <c r="E67" s="34"/>
      <c r="F67" s="34"/>
      <c r="G67" s="34"/>
      <c r="H67" s="34"/>
      <c r="I67" s="110"/>
      <c r="J67" s="34"/>
      <c r="K67" s="34"/>
      <c r="L67" s="11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51"/>
      <c r="C68" s="52"/>
      <c r="D68" s="52"/>
      <c r="E68" s="52"/>
      <c r="F68" s="52"/>
      <c r="G68" s="52"/>
      <c r="H68" s="52"/>
      <c r="I68" s="130"/>
      <c r="J68" s="52"/>
      <c r="K68" s="52"/>
      <c r="L68" s="11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="2" customFormat="1" ht="6.96" customHeight="1">
      <c r="A72" s="34"/>
      <c r="B72" s="53"/>
      <c r="C72" s="54"/>
      <c r="D72" s="54"/>
      <c r="E72" s="54"/>
      <c r="F72" s="54"/>
      <c r="G72" s="54"/>
      <c r="H72" s="54"/>
      <c r="I72" s="131"/>
      <c r="J72" s="54"/>
      <c r="K72" s="54"/>
      <c r="L72" s="11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4.96" customHeight="1">
      <c r="A73" s="34"/>
      <c r="B73" s="35"/>
      <c r="C73" s="19" t="s">
        <v>97</v>
      </c>
      <c r="D73" s="34"/>
      <c r="E73" s="34"/>
      <c r="F73" s="34"/>
      <c r="G73" s="34"/>
      <c r="H73" s="34"/>
      <c r="I73" s="110"/>
      <c r="J73" s="34"/>
      <c r="K73" s="34"/>
      <c r="L73" s="11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4"/>
      <c r="D74" s="34"/>
      <c r="E74" s="34"/>
      <c r="F74" s="34"/>
      <c r="G74" s="34"/>
      <c r="H74" s="34"/>
      <c r="I74" s="110"/>
      <c r="J74" s="34"/>
      <c r="K74" s="34"/>
      <c r="L74" s="11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28" t="s">
        <v>17</v>
      </c>
      <c r="D75" s="34"/>
      <c r="E75" s="34"/>
      <c r="F75" s="34"/>
      <c r="G75" s="34"/>
      <c r="H75" s="34"/>
      <c r="I75" s="110"/>
      <c r="J75" s="34"/>
      <c r="K75" s="34"/>
      <c r="L75" s="11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4"/>
      <c r="D76" s="34"/>
      <c r="E76" s="109" t="str">
        <f>E7</f>
        <v>REKONSTRUKCE BYTU, ČESKÁ TŘEBOVÁ - JELENICE</v>
      </c>
      <c r="F76" s="28"/>
      <c r="G76" s="28"/>
      <c r="H76" s="28"/>
      <c r="I76" s="110"/>
      <c r="J76" s="34"/>
      <c r="K76" s="34"/>
      <c r="L76" s="11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84</v>
      </c>
      <c r="D77" s="34"/>
      <c r="E77" s="34"/>
      <c r="F77" s="34"/>
      <c r="G77" s="34"/>
      <c r="H77" s="34"/>
      <c r="I77" s="110"/>
      <c r="J77" s="34"/>
      <c r="K77" s="34"/>
      <c r="L77" s="11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4"/>
      <c r="D78" s="34"/>
      <c r="E78" s="58" t="str">
        <f>E9</f>
        <v xml:space="preserve">D.1.4.1 - VYTÁPĚNÍ </v>
      </c>
      <c r="F78" s="34"/>
      <c r="G78" s="34"/>
      <c r="H78" s="34"/>
      <c r="I78" s="110"/>
      <c r="J78" s="34"/>
      <c r="K78" s="34"/>
      <c r="L78" s="11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4"/>
      <c r="D79" s="34"/>
      <c r="E79" s="34"/>
      <c r="F79" s="34"/>
      <c r="G79" s="34"/>
      <c r="H79" s="34"/>
      <c r="I79" s="110"/>
      <c r="J79" s="34"/>
      <c r="K79" s="34"/>
      <c r="L79" s="11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4"/>
      <c r="E80" s="34"/>
      <c r="F80" s="23" t="str">
        <f>F12</f>
        <v xml:space="preserve">Jelenice č.p. 1797, 2.NP, 560 02 Česká Třebová  </v>
      </c>
      <c r="G80" s="34"/>
      <c r="H80" s="34"/>
      <c r="I80" s="112" t="s">
        <v>23</v>
      </c>
      <c r="J80" s="60" t="str">
        <f>IF(J12="","",J12)</f>
        <v>10. 3. 2020</v>
      </c>
      <c r="K80" s="34"/>
      <c r="L80" s="11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4"/>
      <c r="D81" s="34"/>
      <c r="E81" s="34"/>
      <c r="F81" s="34"/>
      <c r="G81" s="34"/>
      <c r="H81" s="34"/>
      <c r="I81" s="110"/>
      <c r="J81" s="34"/>
      <c r="K81" s="34"/>
      <c r="L81" s="11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40.05" customHeight="1">
      <c r="A82" s="34"/>
      <c r="B82" s="35"/>
      <c r="C82" s="28" t="s">
        <v>25</v>
      </c>
      <c r="D82" s="34"/>
      <c r="E82" s="34"/>
      <c r="F82" s="23" t="str">
        <f>E15</f>
        <v>Domov u studánky, Anenská Studánka</v>
      </c>
      <c r="G82" s="34"/>
      <c r="H82" s="34"/>
      <c r="I82" s="112" t="s">
        <v>31</v>
      </c>
      <c r="J82" s="32" t="str">
        <f>E21</f>
        <v>Jiří Kamenický, Na Špici 211, 561 17 Dlouhá Třebov</v>
      </c>
      <c r="K82" s="34"/>
      <c r="L82" s="11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4"/>
      <c r="E83" s="34"/>
      <c r="F83" s="23" t="str">
        <f>IF(E18="","",E18)</f>
        <v>Vyplň údaj</v>
      </c>
      <c r="G83" s="34"/>
      <c r="H83" s="34"/>
      <c r="I83" s="112" t="s">
        <v>35</v>
      </c>
      <c r="J83" s="32" t="str">
        <f>E24</f>
        <v xml:space="preserve"> </v>
      </c>
      <c r="K83" s="34"/>
      <c r="L83" s="11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4"/>
      <c r="D84" s="34"/>
      <c r="E84" s="34"/>
      <c r="F84" s="34"/>
      <c r="G84" s="34"/>
      <c r="H84" s="34"/>
      <c r="I84" s="110"/>
      <c r="J84" s="34"/>
      <c r="K84" s="34"/>
      <c r="L84" s="11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1" customFormat="1" ht="29.28" customHeight="1">
      <c r="A85" s="146"/>
      <c r="B85" s="147"/>
      <c r="C85" s="148" t="s">
        <v>98</v>
      </c>
      <c r="D85" s="149" t="s">
        <v>58</v>
      </c>
      <c r="E85" s="149" t="s">
        <v>54</v>
      </c>
      <c r="F85" s="149" t="s">
        <v>55</v>
      </c>
      <c r="G85" s="149" t="s">
        <v>99</v>
      </c>
      <c r="H85" s="149" t="s">
        <v>100</v>
      </c>
      <c r="I85" s="150" t="s">
        <v>101</v>
      </c>
      <c r="J85" s="149" t="s">
        <v>88</v>
      </c>
      <c r="K85" s="151" t="s">
        <v>102</v>
      </c>
      <c r="L85" s="152"/>
      <c r="M85" s="76" t="s">
        <v>3</v>
      </c>
      <c r="N85" s="77" t="s">
        <v>43</v>
      </c>
      <c r="O85" s="77" t="s">
        <v>103</v>
      </c>
      <c r="P85" s="77" t="s">
        <v>104</v>
      </c>
      <c r="Q85" s="77" t="s">
        <v>105</v>
      </c>
      <c r="R85" s="77" t="s">
        <v>106</v>
      </c>
      <c r="S85" s="77" t="s">
        <v>107</v>
      </c>
      <c r="T85" s="78" t="s">
        <v>108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="2" customFormat="1" ht="22.8" customHeight="1">
      <c r="A86" s="34"/>
      <c r="B86" s="35"/>
      <c r="C86" s="83" t="s">
        <v>109</v>
      </c>
      <c r="D86" s="34"/>
      <c r="E86" s="34"/>
      <c r="F86" s="34"/>
      <c r="G86" s="34"/>
      <c r="H86" s="34"/>
      <c r="I86" s="110"/>
      <c r="J86" s="153">
        <f>BK86</f>
        <v>0</v>
      </c>
      <c r="K86" s="34"/>
      <c r="L86" s="35"/>
      <c r="M86" s="79"/>
      <c r="N86" s="64"/>
      <c r="O86" s="80"/>
      <c r="P86" s="154">
        <f>P87</f>
        <v>0</v>
      </c>
      <c r="Q86" s="80"/>
      <c r="R86" s="154">
        <f>R87</f>
        <v>0.53586</v>
      </c>
      <c r="S86" s="80"/>
      <c r="T86" s="15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5" t="s">
        <v>72</v>
      </c>
      <c r="AU86" s="15" t="s">
        <v>89</v>
      </c>
      <c r="BK86" s="156">
        <f>BK87</f>
        <v>0</v>
      </c>
    </row>
    <row r="87" s="12" customFormat="1" ht="25.92" customHeight="1">
      <c r="A87" s="12"/>
      <c r="B87" s="157"/>
      <c r="C87" s="12"/>
      <c r="D87" s="158" t="s">
        <v>72</v>
      </c>
      <c r="E87" s="159" t="s">
        <v>110</v>
      </c>
      <c r="F87" s="159" t="s">
        <v>111</v>
      </c>
      <c r="G87" s="12"/>
      <c r="H87" s="12"/>
      <c r="I87" s="160"/>
      <c r="J87" s="161">
        <f>BK87</f>
        <v>0</v>
      </c>
      <c r="K87" s="12"/>
      <c r="L87" s="157"/>
      <c r="M87" s="162"/>
      <c r="N87" s="163"/>
      <c r="O87" s="163"/>
      <c r="P87" s="164">
        <f>P88+P93+P100+P108+P119+P130</f>
        <v>0</v>
      </c>
      <c r="Q87" s="163"/>
      <c r="R87" s="164">
        <f>R88+R93+R100+R108+R119+R130</f>
        <v>0.53586</v>
      </c>
      <c r="S87" s="163"/>
      <c r="T87" s="165">
        <f>T88+T93+T100+T108+T119+T130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8" t="s">
        <v>112</v>
      </c>
      <c r="AT87" s="166" t="s">
        <v>72</v>
      </c>
      <c r="AU87" s="166" t="s">
        <v>73</v>
      </c>
      <c r="AY87" s="158" t="s">
        <v>113</v>
      </c>
      <c r="BK87" s="167">
        <f>BK88+BK93+BK100+BK108+BK119+BK130</f>
        <v>0</v>
      </c>
    </row>
    <row r="88" s="12" customFormat="1" ht="22.8" customHeight="1">
      <c r="A88" s="12"/>
      <c r="B88" s="157"/>
      <c r="C88" s="12"/>
      <c r="D88" s="158" t="s">
        <v>72</v>
      </c>
      <c r="E88" s="168" t="s">
        <v>114</v>
      </c>
      <c r="F88" s="168" t="s">
        <v>115</v>
      </c>
      <c r="G88" s="12"/>
      <c r="H88" s="12"/>
      <c r="I88" s="160"/>
      <c r="J88" s="169">
        <f>BK88</f>
        <v>0</v>
      </c>
      <c r="K88" s="12"/>
      <c r="L88" s="157"/>
      <c r="M88" s="162"/>
      <c r="N88" s="163"/>
      <c r="O88" s="163"/>
      <c r="P88" s="164">
        <f>SUM(P89:P92)</f>
        <v>0</v>
      </c>
      <c r="Q88" s="163"/>
      <c r="R88" s="164">
        <f>SUM(R89:R92)</f>
        <v>0.0011200000000000001</v>
      </c>
      <c r="S88" s="163"/>
      <c r="T88" s="165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8" t="s">
        <v>112</v>
      </c>
      <c r="AT88" s="166" t="s">
        <v>72</v>
      </c>
      <c r="AU88" s="166" t="s">
        <v>81</v>
      </c>
      <c r="AY88" s="158" t="s">
        <v>113</v>
      </c>
      <c r="BK88" s="167">
        <f>SUM(BK89:BK92)</f>
        <v>0</v>
      </c>
    </row>
    <row r="89" s="2" customFormat="1" ht="33" customHeight="1">
      <c r="A89" s="34"/>
      <c r="B89" s="170"/>
      <c r="C89" s="171" t="s">
        <v>81</v>
      </c>
      <c r="D89" s="171" t="s">
        <v>116</v>
      </c>
      <c r="E89" s="172" t="s">
        <v>117</v>
      </c>
      <c r="F89" s="173" t="s">
        <v>118</v>
      </c>
      <c r="G89" s="174" t="s">
        <v>119</v>
      </c>
      <c r="H89" s="175">
        <v>19</v>
      </c>
      <c r="I89" s="176"/>
      <c r="J89" s="177">
        <f>ROUND(I89*H89,2)</f>
        <v>0</v>
      </c>
      <c r="K89" s="173" t="s">
        <v>120</v>
      </c>
      <c r="L89" s="35"/>
      <c r="M89" s="178" t="s">
        <v>3</v>
      </c>
      <c r="N89" s="179" t="s">
        <v>45</v>
      </c>
      <c r="O89" s="68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121</v>
      </c>
      <c r="AT89" s="182" t="s">
        <v>116</v>
      </c>
      <c r="AU89" s="182" t="s">
        <v>112</v>
      </c>
      <c r="AY89" s="15" t="s">
        <v>113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112</v>
      </c>
      <c r="BK89" s="183">
        <f>ROUND(I89*H89,2)</f>
        <v>0</v>
      </c>
      <c r="BL89" s="15" t="s">
        <v>121</v>
      </c>
      <c r="BM89" s="182" t="s">
        <v>122</v>
      </c>
    </row>
    <row r="90" s="2" customFormat="1" ht="21.75" customHeight="1">
      <c r="A90" s="34"/>
      <c r="B90" s="170"/>
      <c r="C90" s="184" t="s">
        <v>112</v>
      </c>
      <c r="D90" s="184" t="s">
        <v>123</v>
      </c>
      <c r="E90" s="185" t="s">
        <v>124</v>
      </c>
      <c r="F90" s="186" t="s">
        <v>125</v>
      </c>
      <c r="G90" s="187" t="s">
        <v>119</v>
      </c>
      <c r="H90" s="188">
        <v>10</v>
      </c>
      <c r="I90" s="189"/>
      <c r="J90" s="190">
        <f>ROUND(I90*H90,2)</f>
        <v>0</v>
      </c>
      <c r="K90" s="186" t="s">
        <v>120</v>
      </c>
      <c r="L90" s="191"/>
      <c r="M90" s="192" t="s">
        <v>3</v>
      </c>
      <c r="N90" s="193" t="s">
        <v>45</v>
      </c>
      <c r="O90" s="68"/>
      <c r="P90" s="180">
        <f>O90*H90</f>
        <v>0</v>
      </c>
      <c r="Q90" s="180">
        <v>4.0000000000000003E-05</v>
      </c>
      <c r="R90" s="180">
        <f>Q90*H90</f>
        <v>0.00040000000000000002</v>
      </c>
      <c r="S90" s="180">
        <v>0</v>
      </c>
      <c r="T90" s="18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2" t="s">
        <v>126</v>
      </c>
      <c r="AT90" s="182" t="s">
        <v>123</v>
      </c>
      <c r="AU90" s="182" t="s">
        <v>112</v>
      </c>
      <c r="AY90" s="15" t="s">
        <v>113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5" t="s">
        <v>112</v>
      </c>
      <c r="BK90" s="183">
        <f>ROUND(I90*H90,2)</f>
        <v>0</v>
      </c>
      <c r="BL90" s="15" t="s">
        <v>121</v>
      </c>
      <c r="BM90" s="182" t="s">
        <v>127</v>
      </c>
    </row>
    <row r="91" s="2" customFormat="1" ht="21.75" customHeight="1">
      <c r="A91" s="34"/>
      <c r="B91" s="170"/>
      <c r="C91" s="184" t="s">
        <v>128</v>
      </c>
      <c r="D91" s="184" t="s">
        <v>123</v>
      </c>
      <c r="E91" s="185" t="s">
        <v>129</v>
      </c>
      <c r="F91" s="186" t="s">
        <v>130</v>
      </c>
      <c r="G91" s="187" t="s">
        <v>119</v>
      </c>
      <c r="H91" s="188">
        <v>9</v>
      </c>
      <c r="I91" s="189"/>
      <c r="J91" s="190">
        <f>ROUND(I91*H91,2)</f>
        <v>0</v>
      </c>
      <c r="K91" s="186" t="s">
        <v>120</v>
      </c>
      <c r="L91" s="191"/>
      <c r="M91" s="192" t="s">
        <v>3</v>
      </c>
      <c r="N91" s="193" t="s">
        <v>45</v>
      </c>
      <c r="O91" s="68"/>
      <c r="P91" s="180">
        <f>O91*H91</f>
        <v>0</v>
      </c>
      <c r="Q91" s="180">
        <v>8.0000000000000007E-05</v>
      </c>
      <c r="R91" s="180">
        <f>Q91*H91</f>
        <v>0.00072000000000000005</v>
      </c>
      <c r="S91" s="180">
        <v>0</v>
      </c>
      <c r="T91" s="18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2" t="s">
        <v>126</v>
      </c>
      <c r="AT91" s="182" t="s">
        <v>123</v>
      </c>
      <c r="AU91" s="182" t="s">
        <v>112</v>
      </c>
      <c r="AY91" s="15" t="s">
        <v>113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5" t="s">
        <v>112</v>
      </c>
      <c r="BK91" s="183">
        <f>ROUND(I91*H91,2)</f>
        <v>0</v>
      </c>
      <c r="BL91" s="15" t="s">
        <v>121</v>
      </c>
      <c r="BM91" s="182" t="s">
        <v>131</v>
      </c>
    </row>
    <row r="92" s="2" customFormat="1" ht="33" customHeight="1">
      <c r="A92" s="34"/>
      <c r="B92" s="170"/>
      <c r="C92" s="171" t="s">
        <v>132</v>
      </c>
      <c r="D92" s="171" t="s">
        <v>116</v>
      </c>
      <c r="E92" s="172" t="s">
        <v>133</v>
      </c>
      <c r="F92" s="173" t="s">
        <v>134</v>
      </c>
      <c r="G92" s="174" t="s">
        <v>135</v>
      </c>
      <c r="H92" s="175">
        <v>0.001</v>
      </c>
      <c r="I92" s="176"/>
      <c r="J92" s="177">
        <f>ROUND(I92*H92,2)</f>
        <v>0</v>
      </c>
      <c r="K92" s="173" t="s">
        <v>120</v>
      </c>
      <c r="L92" s="35"/>
      <c r="M92" s="178" t="s">
        <v>3</v>
      </c>
      <c r="N92" s="179" t="s">
        <v>45</v>
      </c>
      <c r="O92" s="68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121</v>
      </c>
      <c r="AT92" s="182" t="s">
        <v>116</v>
      </c>
      <c r="AU92" s="182" t="s">
        <v>112</v>
      </c>
      <c r="AY92" s="15" t="s">
        <v>113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112</v>
      </c>
      <c r="BK92" s="183">
        <f>ROUND(I92*H92,2)</f>
        <v>0</v>
      </c>
      <c r="BL92" s="15" t="s">
        <v>121</v>
      </c>
      <c r="BM92" s="182" t="s">
        <v>136</v>
      </c>
    </row>
    <row r="93" s="12" customFormat="1" ht="22.8" customHeight="1">
      <c r="A93" s="12"/>
      <c r="B93" s="157"/>
      <c r="C93" s="12"/>
      <c r="D93" s="158" t="s">
        <v>72</v>
      </c>
      <c r="E93" s="168" t="s">
        <v>137</v>
      </c>
      <c r="F93" s="168" t="s">
        <v>138</v>
      </c>
      <c r="G93" s="12"/>
      <c r="H93" s="12"/>
      <c r="I93" s="160"/>
      <c r="J93" s="169">
        <f>BK93</f>
        <v>0</v>
      </c>
      <c r="K93" s="12"/>
      <c r="L93" s="157"/>
      <c r="M93" s="162"/>
      <c r="N93" s="163"/>
      <c r="O93" s="163"/>
      <c r="P93" s="164">
        <f>SUM(P94:P99)</f>
        <v>0</v>
      </c>
      <c r="Q93" s="163"/>
      <c r="R93" s="164">
        <f>SUM(R94:R99)</f>
        <v>0.038980000000000001</v>
      </c>
      <c r="S93" s="163"/>
      <c r="T93" s="165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8" t="s">
        <v>112</v>
      </c>
      <c r="AT93" s="166" t="s">
        <v>72</v>
      </c>
      <c r="AU93" s="166" t="s">
        <v>81</v>
      </c>
      <c r="AY93" s="158" t="s">
        <v>113</v>
      </c>
      <c r="BK93" s="167">
        <f>SUM(BK94:BK99)</f>
        <v>0</v>
      </c>
    </row>
    <row r="94" s="2" customFormat="1" ht="21.75" customHeight="1">
      <c r="A94" s="34"/>
      <c r="B94" s="170"/>
      <c r="C94" s="171" t="s">
        <v>139</v>
      </c>
      <c r="D94" s="171" t="s">
        <v>116</v>
      </c>
      <c r="E94" s="172" t="s">
        <v>140</v>
      </c>
      <c r="F94" s="173" t="s">
        <v>141</v>
      </c>
      <c r="G94" s="174" t="s">
        <v>142</v>
      </c>
      <c r="H94" s="175">
        <v>1</v>
      </c>
      <c r="I94" s="176"/>
      <c r="J94" s="177">
        <f>ROUND(I94*H94,2)</f>
        <v>0</v>
      </c>
      <c r="K94" s="173" t="s">
        <v>120</v>
      </c>
      <c r="L94" s="35"/>
      <c r="M94" s="178" t="s">
        <v>3</v>
      </c>
      <c r="N94" s="179" t="s">
        <v>45</v>
      </c>
      <c r="O94" s="68"/>
      <c r="P94" s="180">
        <f>O94*H94</f>
        <v>0</v>
      </c>
      <c r="Q94" s="180">
        <v>0.03739</v>
      </c>
      <c r="R94" s="180">
        <f>Q94*H94</f>
        <v>0.03739</v>
      </c>
      <c r="S94" s="180">
        <v>0</v>
      </c>
      <c r="T94" s="18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2" t="s">
        <v>121</v>
      </c>
      <c r="AT94" s="182" t="s">
        <v>116</v>
      </c>
      <c r="AU94" s="182" t="s">
        <v>112</v>
      </c>
      <c r="AY94" s="15" t="s">
        <v>113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5" t="s">
        <v>112</v>
      </c>
      <c r="BK94" s="183">
        <f>ROUND(I94*H94,2)</f>
        <v>0</v>
      </c>
      <c r="BL94" s="15" t="s">
        <v>121</v>
      </c>
      <c r="BM94" s="182" t="s">
        <v>143</v>
      </c>
    </row>
    <row r="95" s="2" customFormat="1" ht="16.5" customHeight="1">
      <c r="A95" s="34"/>
      <c r="B95" s="170"/>
      <c r="C95" s="171" t="s">
        <v>144</v>
      </c>
      <c r="D95" s="171" t="s">
        <v>116</v>
      </c>
      <c r="E95" s="172" t="s">
        <v>145</v>
      </c>
      <c r="F95" s="173" t="s">
        <v>146</v>
      </c>
      <c r="G95" s="174" t="s">
        <v>119</v>
      </c>
      <c r="H95" s="175">
        <v>3</v>
      </c>
      <c r="I95" s="176"/>
      <c r="J95" s="177">
        <f>ROUND(I95*H95,2)</f>
        <v>0</v>
      </c>
      <c r="K95" s="173" t="s">
        <v>120</v>
      </c>
      <c r="L95" s="35"/>
      <c r="M95" s="178" t="s">
        <v>3</v>
      </c>
      <c r="N95" s="179" t="s">
        <v>45</v>
      </c>
      <c r="O95" s="68"/>
      <c r="P95" s="180">
        <f>O95*H95</f>
        <v>0</v>
      </c>
      <c r="Q95" s="180">
        <v>0.00052999999999999998</v>
      </c>
      <c r="R95" s="180">
        <f>Q95*H95</f>
        <v>0.0015899999999999998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147</v>
      </c>
      <c r="AT95" s="182" t="s">
        <v>116</v>
      </c>
      <c r="AU95" s="182" t="s">
        <v>112</v>
      </c>
      <c r="AY95" s="15" t="s">
        <v>113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112</v>
      </c>
      <c r="BK95" s="183">
        <f>ROUND(I95*H95,2)</f>
        <v>0</v>
      </c>
      <c r="BL95" s="15" t="s">
        <v>147</v>
      </c>
      <c r="BM95" s="182" t="s">
        <v>148</v>
      </c>
    </row>
    <row r="96" s="2" customFormat="1" ht="16.5" customHeight="1">
      <c r="A96" s="34"/>
      <c r="B96" s="170"/>
      <c r="C96" s="184" t="s">
        <v>149</v>
      </c>
      <c r="D96" s="184" t="s">
        <v>123</v>
      </c>
      <c r="E96" s="185" t="s">
        <v>150</v>
      </c>
      <c r="F96" s="186" t="s">
        <v>151</v>
      </c>
      <c r="G96" s="187" t="s">
        <v>152</v>
      </c>
      <c r="H96" s="188">
        <v>5</v>
      </c>
      <c r="I96" s="189"/>
      <c r="J96" s="190">
        <f>ROUND(I96*H96,2)</f>
        <v>0</v>
      </c>
      <c r="K96" s="186" t="s">
        <v>3</v>
      </c>
      <c r="L96" s="191"/>
      <c r="M96" s="192" t="s">
        <v>3</v>
      </c>
      <c r="N96" s="193" t="s">
        <v>45</v>
      </c>
      <c r="O96" s="68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153</v>
      </c>
      <c r="AT96" s="182" t="s">
        <v>123</v>
      </c>
      <c r="AU96" s="182" t="s">
        <v>112</v>
      </c>
      <c r="AY96" s="15" t="s">
        <v>113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112</v>
      </c>
      <c r="BK96" s="183">
        <f>ROUND(I96*H96,2)</f>
        <v>0</v>
      </c>
      <c r="BL96" s="15" t="s">
        <v>153</v>
      </c>
      <c r="BM96" s="182" t="s">
        <v>154</v>
      </c>
    </row>
    <row r="97" s="2" customFormat="1" ht="21.75" customHeight="1">
      <c r="A97" s="34"/>
      <c r="B97" s="170"/>
      <c r="C97" s="171" t="s">
        <v>155</v>
      </c>
      <c r="D97" s="171" t="s">
        <v>116</v>
      </c>
      <c r="E97" s="172" t="s">
        <v>156</v>
      </c>
      <c r="F97" s="173" t="s">
        <v>157</v>
      </c>
      <c r="G97" s="174" t="s">
        <v>158</v>
      </c>
      <c r="H97" s="175">
        <v>1</v>
      </c>
      <c r="I97" s="176"/>
      <c r="J97" s="177">
        <f>ROUND(I97*H97,2)</f>
        <v>0</v>
      </c>
      <c r="K97" s="173" t="s">
        <v>3</v>
      </c>
      <c r="L97" s="35"/>
      <c r="M97" s="178" t="s">
        <v>3</v>
      </c>
      <c r="N97" s="179" t="s">
        <v>45</v>
      </c>
      <c r="O97" s="68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2" t="s">
        <v>147</v>
      </c>
      <c r="AT97" s="182" t="s">
        <v>116</v>
      </c>
      <c r="AU97" s="182" t="s">
        <v>112</v>
      </c>
      <c r="AY97" s="15" t="s">
        <v>113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112</v>
      </c>
      <c r="BK97" s="183">
        <f>ROUND(I97*H97,2)</f>
        <v>0</v>
      </c>
      <c r="BL97" s="15" t="s">
        <v>147</v>
      </c>
      <c r="BM97" s="182" t="s">
        <v>159</v>
      </c>
    </row>
    <row r="98" s="2" customFormat="1" ht="16.5" customHeight="1">
      <c r="A98" s="34"/>
      <c r="B98" s="170"/>
      <c r="C98" s="171" t="s">
        <v>160</v>
      </c>
      <c r="D98" s="171" t="s">
        <v>116</v>
      </c>
      <c r="E98" s="172" t="s">
        <v>161</v>
      </c>
      <c r="F98" s="173" t="s">
        <v>162</v>
      </c>
      <c r="G98" s="174" t="s">
        <v>158</v>
      </c>
      <c r="H98" s="175">
        <v>1</v>
      </c>
      <c r="I98" s="176"/>
      <c r="J98" s="177">
        <f>ROUND(I98*H98,2)</f>
        <v>0</v>
      </c>
      <c r="K98" s="173" t="s">
        <v>3</v>
      </c>
      <c r="L98" s="35"/>
      <c r="M98" s="178" t="s">
        <v>3</v>
      </c>
      <c r="N98" s="179" t="s">
        <v>45</v>
      </c>
      <c r="O98" s="68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147</v>
      </c>
      <c r="AT98" s="182" t="s">
        <v>116</v>
      </c>
      <c r="AU98" s="182" t="s">
        <v>112</v>
      </c>
      <c r="AY98" s="15" t="s">
        <v>113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112</v>
      </c>
      <c r="BK98" s="183">
        <f>ROUND(I98*H98,2)</f>
        <v>0</v>
      </c>
      <c r="BL98" s="15" t="s">
        <v>147</v>
      </c>
      <c r="BM98" s="182" t="s">
        <v>163</v>
      </c>
    </row>
    <row r="99" s="2" customFormat="1" ht="33" customHeight="1">
      <c r="A99" s="34"/>
      <c r="B99" s="170"/>
      <c r="C99" s="171" t="s">
        <v>164</v>
      </c>
      <c r="D99" s="171" t="s">
        <v>116</v>
      </c>
      <c r="E99" s="172" t="s">
        <v>165</v>
      </c>
      <c r="F99" s="173" t="s">
        <v>166</v>
      </c>
      <c r="G99" s="174" t="s">
        <v>135</v>
      </c>
      <c r="H99" s="175">
        <v>0.036999999999999998</v>
      </c>
      <c r="I99" s="176"/>
      <c r="J99" s="177">
        <f>ROUND(I99*H99,2)</f>
        <v>0</v>
      </c>
      <c r="K99" s="173" t="s">
        <v>120</v>
      </c>
      <c r="L99" s="35"/>
      <c r="M99" s="178" t="s">
        <v>3</v>
      </c>
      <c r="N99" s="179" t="s">
        <v>45</v>
      </c>
      <c r="O99" s="68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121</v>
      </c>
      <c r="AT99" s="182" t="s">
        <v>116</v>
      </c>
      <c r="AU99" s="182" t="s">
        <v>112</v>
      </c>
      <c r="AY99" s="15" t="s">
        <v>113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112</v>
      </c>
      <c r="BK99" s="183">
        <f>ROUND(I99*H99,2)</f>
        <v>0</v>
      </c>
      <c r="BL99" s="15" t="s">
        <v>121</v>
      </c>
      <c r="BM99" s="182" t="s">
        <v>167</v>
      </c>
    </row>
    <row r="100" s="12" customFormat="1" ht="22.8" customHeight="1">
      <c r="A100" s="12"/>
      <c r="B100" s="157"/>
      <c r="C100" s="12"/>
      <c r="D100" s="158" t="s">
        <v>72</v>
      </c>
      <c r="E100" s="168" t="s">
        <v>168</v>
      </c>
      <c r="F100" s="168" t="s">
        <v>169</v>
      </c>
      <c r="G100" s="12"/>
      <c r="H100" s="12"/>
      <c r="I100" s="160"/>
      <c r="J100" s="169">
        <f>BK100</f>
        <v>0</v>
      </c>
      <c r="K100" s="12"/>
      <c r="L100" s="157"/>
      <c r="M100" s="162"/>
      <c r="N100" s="163"/>
      <c r="O100" s="163"/>
      <c r="P100" s="164">
        <f>SUM(P101:P107)</f>
        <v>0</v>
      </c>
      <c r="Q100" s="163"/>
      <c r="R100" s="164">
        <f>SUM(R101:R107)</f>
        <v>0.075190000000000007</v>
      </c>
      <c r="S100" s="163"/>
      <c r="T100" s="165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8" t="s">
        <v>112</v>
      </c>
      <c r="AT100" s="166" t="s">
        <v>72</v>
      </c>
      <c r="AU100" s="166" t="s">
        <v>81</v>
      </c>
      <c r="AY100" s="158" t="s">
        <v>113</v>
      </c>
      <c r="BK100" s="167">
        <f>SUM(BK101:BK107)</f>
        <v>0</v>
      </c>
    </row>
    <row r="101" s="2" customFormat="1" ht="21.75" customHeight="1">
      <c r="A101" s="34"/>
      <c r="B101" s="170"/>
      <c r="C101" s="171" t="s">
        <v>170</v>
      </c>
      <c r="D101" s="171" t="s">
        <v>116</v>
      </c>
      <c r="E101" s="172" t="s">
        <v>171</v>
      </c>
      <c r="F101" s="173" t="s">
        <v>172</v>
      </c>
      <c r="G101" s="174" t="s">
        <v>119</v>
      </c>
      <c r="H101" s="175">
        <v>35</v>
      </c>
      <c r="I101" s="176"/>
      <c r="J101" s="177">
        <f>ROUND(I101*H101,2)</f>
        <v>0</v>
      </c>
      <c r="K101" s="173" t="s">
        <v>120</v>
      </c>
      <c r="L101" s="35"/>
      <c r="M101" s="178" t="s">
        <v>3</v>
      </c>
      <c r="N101" s="179" t="s">
        <v>45</v>
      </c>
      <c r="O101" s="68"/>
      <c r="P101" s="180">
        <f>O101*H101</f>
        <v>0</v>
      </c>
      <c r="Q101" s="180">
        <v>0.00046999999999999999</v>
      </c>
      <c r="R101" s="180">
        <f>Q101*H101</f>
        <v>0.016449999999999999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121</v>
      </c>
      <c r="AT101" s="182" t="s">
        <v>116</v>
      </c>
      <c r="AU101" s="182" t="s">
        <v>112</v>
      </c>
      <c r="AY101" s="15" t="s">
        <v>113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112</v>
      </c>
      <c r="BK101" s="183">
        <f>ROUND(I101*H101,2)</f>
        <v>0</v>
      </c>
      <c r="BL101" s="15" t="s">
        <v>121</v>
      </c>
      <c r="BM101" s="182" t="s">
        <v>173</v>
      </c>
    </row>
    <row r="102" s="2" customFormat="1" ht="21.75" customHeight="1">
      <c r="A102" s="34"/>
      <c r="B102" s="170"/>
      <c r="C102" s="171" t="s">
        <v>174</v>
      </c>
      <c r="D102" s="171" t="s">
        <v>116</v>
      </c>
      <c r="E102" s="172" t="s">
        <v>175</v>
      </c>
      <c r="F102" s="173" t="s">
        <v>176</v>
      </c>
      <c r="G102" s="174" t="s">
        <v>119</v>
      </c>
      <c r="H102" s="175">
        <v>35</v>
      </c>
      <c r="I102" s="176"/>
      <c r="J102" s="177">
        <f>ROUND(I102*H102,2)</f>
        <v>0</v>
      </c>
      <c r="K102" s="173" t="s">
        <v>120</v>
      </c>
      <c r="L102" s="35"/>
      <c r="M102" s="178" t="s">
        <v>3</v>
      </c>
      <c r="N102" s="179" t="s">
        <v>45</v>
      </c>
      <c r="O102" s="68"/>
      <c r="P102" s="180">
        <f>O102*H102</f>
        <v>0</v>
      </c>
      <c r="Q102" s="180">
        <v>0.00056999999999999998</v>
      </c>
      <c r="R102" s="180">
        <f>Q102*H102</f>
        <v>0.019949999999999999</v>
      </c>
      <c r="S102" s="180">
        <v>0</v>
      </c>
      <c r="T102" s="18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121</v>
      </c>
      <c r="AT102" s="182" t="s">
        <v>116</v>
      </c>
      <c r="AU102" s="182" t="s">
        <v>112</v>
      </c>
      <c r="AY102" s="15" t="s">
        <v>113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112</v>
      </c>
      <c r="BK102" s="183">
        <f>ROUND(I102*H102,2)</f>
        <v>0</v>
      </c>
      <c r="BL102" s="15" t="s">
        <v>121</v>
      </c>
      <c r="BM102" s="182" t="s">
        <v>177</v>
      </c>
    </row>
    <row r="103" s="2" customFormat="1" ht="21.75" customHeight="1">
      <c r="A103" s="34"/>
      <c r="B103" s="170"/>
      <c r="C103" s="171" t="s">
        <v>178</v>
      </c>
      <c r="D103" s="171" t="s">
        <v>116</v>
      </c>
      <c r="E103" s="172" t="s">
        <v>179</v>
      </c>
      <c r="F103" s="173" t="s">
        <v>180</v>
      </c>
      <c r="G103" s="174" t="s">
        <v>119</v>
      </c>
      <c r="H103" s="175">
        <v>9</v>
      </c>
      <c r="I103" s="176"/>
      <c r="J103" s="177">
        <f>ROUND(I103*H103,2)</f>
        <v>0</v>
      </c>
      <c r="K103" s="173" t="s">
        <v>120</v>
      </c>
      <c r="L103" s="35"/>
      <c r="M103" s="178" t="s">
        <v>3</v>
      </c>
      <c r="N103" s="179" t="s">
        <v>45</v>
      </c>
      <c r="O103" s="68"/>
      <c r="P103" s="180">
        <f>O103*H103</f>
        <v>0</v>
      </c>
      <c r="Q103" s="180">
        <v>0.00071000000000000002</v>
      </c>
      <c r="R103" s="180">
        <f>Q103*H103</f>
        <v>0.0063899999999999998</v>
      </c>
      <c r="S103" s="180">
        <v>0</v>
      </c>
      <c r="T103" s="18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2" t="s">
        <v>121</v>
      </c>
      <c r="AT103" s="182" t="s">
        <v>116</v>
      </c>
      <c r="AU103" s="182" t="s">
        <v>112</v>
      </c>
      <c r="AY103" s="15" t="s">
        <v>113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112</v>
      </c>
      <c r="BK103" s="183">
        <f>ROUND(I103*H103,2)</f>
        <v>0</v>
      </c>
      <c r="BL103" s="15" t="s">
        <v>121</v>
      </c>
      <c r="BM103" s="182" t="s">
        <v>181</v>
      </c>
    </row>
    <row r="104" s="2" customFormat="1" ht="21.75" customHeight="1">
      <c r="A104" s="34"/>
      <c r="B104" s="170"/>
      <c r="C104" s="171" t="s">
        <v>182</v>
      </c>
      <c r="D104" s="171" t="s">
        <v>116</v>
      </c>
      <c r="E104" s="172" t="s">
        <v>183</v>
      </c>
      <c r="F104" s="173" t="s">
        <v>184</v>
      </c>
      <c r="G104" s="174" t="s">
        <v>119</v>
      </c>
      <c r="H104" s="175">
        <v>79</v>
      </c>
      <c r="I104" s="176"/>
      <c r="J104" s="177">
        <f>ROUND(I104*H104,2)</f>
        <v>0</v>
      </c>
      <c r="K104" s="173" t="s">
        <v>120</v>
      </c>
      <c r="L104" s="35"/>
      <c r="M104" s="178" t="s">
        <v>3</v>
      </c>
      <c r="N104" s="179" t="s">
        <v>45</v>
      </c>
      <c r="O104" s="68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121</v>
      </c>
      <c r="AT104" s="182" t="s">
        <v>116</v>
      </c>
      <c r="AU104" s="182" t="s">
        <v>112</v>
      </c>
      <c r="AY104" s="15" t="s">
        <v>113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112</v>
      </c>
      <c r="BK104" s="183">
        <f>ROUND(I104*H104,2)</f>
        <v>0</v>
      </c>
      <c r="BL104" s="15" t="s">
        <v>121</v>
      </c>
      <c r="BM104" s="182" t="s">
        <v>185</v>
      </c>
    </row>
    <row r="105" s="2" customFormat="1" ht="21.75" customHeight="1">
      <c r="A105" s="34"/>
      <c r="B105" s="170"/>
      <c r="C105" s="171" t="s">
        <v>9</v>
      </c>
      <c r="D105" s="171" t="s">
        <v>116</v>
      </c>
      <c r="E105" s="172" t="s">
        <v>186</v>
      </c>
      <c r="F105" s="173" t="s">
        <v>187</v>
      </c>
      <c r="G105" s="174" t="s">
        <v>158</v>
      </c>
      <c r="H105" s="175">
        <v>10</v>
      </c>
      <c r="I105" s="176"/>
      <c r="J105" s="177">
        <f>ROUND(I105*H105,2)</f>
        <v>0</v>
      </c>
      <c r="K105" s="173" t="s">
        <v>3</v>
      </c>
      <c r="L105" s="35"/>
      <c r="M105" s="178" t="s">
        <v>3</v>
      </c>
      <c r="N105" s="179" t="s">
        <v>45</v>
      </c>
      <c r="O105" s="68"/>
      <c r="P105" s="180">
        <f>O105*H105</f>
        <v>0</v>
      </c>
      <c r="Q105" s="180">
        <v>0.00108</v>
      </c>
      <c r="R105" s="180">
        <f>Q105*H105</f>
        <v>0.010800000000000001</v>
      </c>
      <c r="S105" s="180">
        <v>0</v>
      </c>
      <c r="T105" s="18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2" t="s">
        <v>121</v>
      </c>
      <c r="AT105" s="182" t="s">
        <v>116</v>
      </c>
      <c r="AU105" s="182" t="s">
        <v>112</v>
      </c>
      <c r="AY105" s="15" t="s">
        <v>113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112</v>
      </c>
      <c r="BK105" s="183">
        <f>ROUND(I105*H105,2)</f>
        <v>0</v>
      </c>
      <c r="BL105" s="15" t="s">
        <v>121</v>
      </c>
      <c r="BM105" s="182" t="s">
        <v>188</v>
      </c>
    </row>
    <row r="106" s="2" customFormat="1" ht="44.25" customHeight="1">
      <c r="A106" s="34"/>
      <c r="B106" s="170"/>
      <c r="C106" s="171" t="s">
        <v>121</v>
      </c>
      <c r="D106" s="171" t="s">
        <v>116</v>
      </c>
      <c r="E106" s="172" t="s">
        <v>189</v>
      </c>
      <c r="F106" s="173" t="s">
        <v>190</v>
      </c>
      <c r="G106" s="174" t="s">
        <v>119</v>
      </c>
      <c r="H106" s="175">
        <v>20</v>
      </c>
      <c r="I106" s="176"/>
      <c r="J106" s="177">
        <f>ROUND(I106*H106,2)</f>
        <v>0</v>
      </c>
      <c r="K106" s="173" t="s">
        <v>3</v>
      </c>
      <c r="L106" s="35"/>
      <c r="M106" s="178" t="s">
        <v>3</v>
      </c>
      <c r="N106" s="179" t="s">
        <v>45</v>
      </c>
      <c r="O106" s="68"/>
      <c r="P106" s="180">
        <f>O106*H106</f>
        <v>0</v>
      </c>
      <c r="Q106" s="180">
        <v>0.00108</v>
      </c>
      <c r="R106" s="180">
        <f>Q106*H106</f>
        <v>0.021600000000000001</v>
      </c>
      <c r="S106" s="180">
        <v>0</v>
      </c>
      <c r="T106" s="18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2" t="s">
        <v>121</v>
      </c>
      <c r="AT106" s="182" t="s">
        <v>116</v>
      </c>
      <c r="AU106" s="182" t="s">
        <v>112</v>
      </c>
      <c r="AY106" s="15" t="s">
        <v>113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112</v>
      </c>
      <c r="BK106" s="183">
        <f>ROUND(I106*H106,2)</f>
        <v>0</v>
      </c>
      <c r="BL106" s="15" t="s">
        <v>121</v>
      </c>
      <c r="BM106" s="182" t="s">
        <v>191</v>
      </c>
    </row>
    <row r="107" s="2" customFormat="1" ht="33" customHeight="1">
      <c r="A107" s="34"/>
      <c r="B107" s="170"/>
      <c r="C107" s="171" t="s">
        <v>192</v>
      </c>
      <c r="D107" s="171" t="s">
        <v>116</v>
      </c>
      <c r="E107" s="172" t="s">
        <v>193</v>
      </c>
      <c r="F107" s="173" t="s">
        <v>194</v>
      </c>
      <c r="G107" s="174" t="s">
        <v>135</v>
      </c>
      <c r="H107" s="175">
        <v>0.074999999999999997</v>
      </c>
      <c r="I107" s="176"/>
      <c r="J107" s="177">
        <f>ROUND(I107*H107,2)</f>
        <v>0</v>
      </c>
      <c r="K107" s="173" t="s">
        <v>120</v>
      </c>
      <c r="L107" s="35"/>
      <c r="M107" s="178" t="s">
        <v>3</v>
      </c>
      <c r="N107" s="179" t="s">
        <v>45</v>
      </c>
      <c r="O107" s="68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121</v>
      </c>
      <c r="AT107" s="182" t="s">
        <v>116</v>
      </c>
      <c r="AU107" s="182" t="s">
        <v>112</v>
      </c>
      <c r="AY107" s="15" t="s">
        <v>113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112</v>
      </c>
      <c r="BK107" s="183">
        <f>ROUND(I107*H107,2)</f>
        <v>0</v>
      </c>
      <c r="BL107" s="15" t="s">
        <v>121</v>
      </c>
      <c r="BM107" s="182" t="s">
        <v>195</v>
      </c>
    </row>
    <row r="108" s="12" customFormat="1" ht="22.8" customHeight="1">
      <c r="A108" s="12"/>
      <c r="B108" s="157"/>
      <c r="C108" s="12"/>
      <c r="D108" s="158" t="s">
        <v>72</v>
      </c>
      <c r="E108" s="168" t="s">
        <v>196</v>
      </c>
      <c r="F108" s="168" t="s">
        <v>197</v>
      </c>
      <c r="G108" s="12"/>
      <c r="H108" s="12"/>
      <c r="I108" s="160"/>
      <c r="J108" s="169">
        <f>BK108</f>
        <v>0</v>
      </c>
      <c r="K108" s="12"/>
      <c r="L108" s="157"/>
      <c r="M108" s="162"/>
      <c r="N108" s="163"/>
      <c r="O108" s="163"/>
      <c r="P108" s="164">
        <f>SUM(P109:P118)</f>
        <v>0</v>
      </c>
      <c r="Q108" s="163"/>
      <c r="R108" s="164">
        <f>SUM(R109:R118)</f>
        <v>0.010030000000000001</v>
      </c>
      <c r="S108" s="163"/>
      <c r="T108" s="165">
        <f>SUM(T109:T118)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58" t="s">
        <v>112</v>
      </c>
      <c r="AT108" s="166" t="s">
        <v>72</v>
      </c>
      <c r="AU108" s="166" t="s">
        <v>81</v>
      </c>
      <c r="AY108" s="158" t="s">
        <v>113</v>
      </c>
      <c r="BK108" s="167">
        <f>SUM(BK109:BK118)</f>
        <v>0</v>
      </c>
    </row>
    <row r="109" s="2" customFormat="1" ht="21.75" customHeight="1">
      <c r="A109" s="34"/>
      <c r="B109" s="170"/>
      <c r="C109" s="171" t="s">
        <v>198</v>
      </c>
      <c r="D109" s="171" t="s">
        <v>116</v>
      </c>
      <c r="E109" s="172" t="s">
        <v>199</v>
      </c>
      <c r="F109" s="173" t="s">
        <v>200</v>
      </c>
      <c r="G109" s="174" t="s">
        <v>158</v>
      </c>
      <c r="H109" s="175">
        <v>2</v>
      </c>
      <c r="I109" s="176"/>
      <c r="J109" s="177">
        <f>ROUND(I109*H109,2)</f>
        <v>0</v>
      </c>
      <c r="K109" s="173" t="s">
        <v>120</v>
      </c>
      <c r="L109" s="35"/>
      <c r="M109" s="178" t="s">
        <v>3</v>
      </c>
      <c r="N109" s="179" t="s">
        <v>45</v>
      </c>
      <c r="O109" s="68"/>
      <c r="P109" s="180">
        <f>O109*H109</f>
        <v>0</v>
      </c>
      <c r="Q109" s="180">
        <v>0.00027</v>
      </c>
      <c r="R109" s="180">
        <f>Q109*H109</f>
        <v>0.00054000000000000001</v>
      </c>
      <c r="S109" s="180">
        <v>0</v>
      </c>
      <c r="T109" s="18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2" t="s">
        <v>121</v>
      </c>
      <c r="AT109" s="182" t="s">
        <v>116</v>
      </c>
      <c r="AU109" s="182" t="s">
        <v>112</v>
      </c>
      <c r="AY109" s="15" t="s">
        <v>113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112</v>
      </c>
      <c r="BK109" s="183">
        <f>ROUND(I109*H109,2)</f>
        <v>0</v>
      </c>
      <c r="BL109" s="15" t="s">
        <v>121</v>
      </c>
      <c r="BM109" s="182" t="s">
        <v>201</v>
      </c>
    </row>
    <row r="110" s="2" customFormat="1" ht="21.75" customHeight="1">
      <c r="A110" s="34"/>
      <c r="B110" s="170"/>
      <c r="C110" s="171" t="s">
        <v>202</v>
      </c>
      <c r="D110" s="171" t="s">
        <v>116</v>
      </c>
      <c r="E110" s="172" t="s">
        <v>203</v>
      </c>
      <c r="F110" s="173" t="s">
        <v>204</v>
      </c>
      <c r="G110" s="174" t="s">
        <v>158</v>
      </c>
      <c r="H110" s="175">
        <v>2</v>
      </c>
      <c r="I110" s="176"/>
      <c r="J110" s="177">
        <f>ROUND(I110*H110,2)</f>
        <v>0</v>
      </c>
      <c r="K110" s="173" t="s">
        <v>120</v>
      </c>
      <c r="L110" s="35"/>
      <c r="M110" s="178" t="s">
        <v>3</v>
      </c>
      <c r="N110" s="179" t="s">
        <v>45</v>
      </c>
      <c r="O110" s="68"/>
      <c r="P110" s="180">
        <f>O110*H110</f>
        <v>0</v>
      </c>
      <c r="Q110" s="180">
        <v>0.00029</v>
      </c>
      <c r="R110" s="180">
        <f>Q110*H110</f>
        <v>0.00058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121</v>
      </c>
      <c r="AT110" s="182" t="s">
        <v>116</v>
      </c>
      <c r="AU110" s="182" t="s">
        <v>112</v>
      </c>
      <c r="AY110" s="15" t="s">
        <v>113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5" t="s">
        <v>112</v>
      </c>
      <c r="BK110" s="183">
        <f>ROUND(I110*H110,2)</f>
        <v>0</v>
      </c>
      <c r="BL110" s="15" t="s">
        <v>121</v>
      </c>
      <c r="BM110" s="182" t="s">
        <v>205</v>
      </c>
    </row>
    <row r="111" s="2" customFormat="1" ht="33" customHeight="1">
      <c r="A111" s="34"/>
      <c r="B111" s="170"/>
      <c r="C111" s="171" t="s">
        <v>206</v>
      </c>
      <c r="D111" s="171" t="s">
        <v>116</v>
      </c>
      <c r="E111" s="172" t="s">
        <v>207</v>
      </c>
      <c r="F111" s="173" t="s">
        <v>208</v>
      </c>
      <c r="G111" s="174" t="s">
        <v>158</v>
      </c>
      <c r="H111" s="175">
        <v>6</v>
      </c>
      <c r="I111" s="176"/>
      <c r="J111" s="177">
        <f>ROUND(I111*H111,2)</f>
        <v>0</v>
      </c>
      <c r="K111" s="173" t="s">
        <v>120</v>
      </c>
      <c r="L111" s="35"/>
      <c r="M111" s="178" t="s">
        <v>3</v>
      </c>
      <c r="N111" s="179" t="s">
        <v>45</v>
      </c>
      <c r="O111" s="68"/>
      <c r="P111" s="180">
        <f>O111*H111</f>
        <v>0</v>
      </c>
      <c r="Q111" s="180">
        <v>0.00013999999999999999</v>
      </c>
      <c r="R111" s="180">
        <f>Q111*H111</f>
        <v>0.00083999999999999993</v>
      </c>
      <c r="S111" s="180">
        <v>0</v>
      </c>
      <c r="T111" s="181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2" t="s">
        <v>121</v>
      </c>
      <c r="AT111" s="182" t="s">
        <v>116</v>
      </c>
      <c r="AU111" s="182" t="s">
        <v>112</v>
      </c>
      <c r="AY111" s="15" t="s">
        <v>113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112</v>
      </c>
      <c r="BK111" s="183">
        <f>ROUND(I111*H111,2)</f>
        <v>0</v>
      </c>
      <c r="BL111" s="15" t="s">
        <v>121</v>
      </c>
      <c r="BM111" s="182" t="s">
        <v>209</v>
      </c>
    </row>
    <row r="112" s="2" customFormat="1" ht="16.5" customHeight="1">
      <c r="A112" s="34"/>
      <c r="B112" s="170"/>
      <c r="C112" s="171" t="s">
        <v>8</v>
      </c>
      <c r="D112" s="171" t="s">
        <v>116</v>
      </c>
      <c r="E112" s="172" t="s">
        <v>210</v>
      </c>
      <c r="F112" s="173" t="s">
        <v>211</v>
      </c>
      <c r="G112" s="174" t="s">
        <v>158</v>
      </c>
      <c r="H112" s="175">
        <v>2</v>
      </c>
      <c r="I112" s="176"/>
      <c r="J112" s="177">
        <f>ROUND(I112*H112,2)</f>
        <v>0</v>
      </c>
      <c r="K112" s="173" t="s">
        <v>3</v>
      </c>
      <c r="L112" s="35"/>
      <c r="M112" s="178" t="s">
        <v>3</v>
      </c>
      <c r="N112" s="179" t="s">
        <v>45</v>
      </c>
      <c r="O112" s="68"/>
      <c r="P112" s="180">
        <f>O112*H112</f>
        <v>0</v>
      </c>
      <c r="Q112" s="180">
        <v>0.00013999999999999999</v>
      </c>
      <c r="R112" s="180">
        <f>Q112*H112</f>
        <v>0.00027999999999999998</v>
      </c>
      <c r="S112" s="180">
        <v>0</v>
      </c>
      <c r="T112" s="18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121</v>
      </c>
      <c r="AT112" s="182" t="s">
        <v>116</v>
      </c>
      <c r="AU112" s="182" t="s">
        <v>112</v>
      </c>
      <c r="AY112" s="15" t="s">
        <v>113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112</v>
      </c>
      <c r="BK112" s="183">
        <f>ROUND(I112*H112,2)</f>
        <v>0</v>
      </c>
      <c r="BL112" s="15" t="s">
        <v>121</v>
      </c>
      <c r="BM112" s="182" t="s">
        <v>212</v>
      </c>
    </row>
    <row r="113" s="2" customFormat="1" ht="21.75" customHeight="1">
      <c r="A113" s="34"/>
      <c r="B113" s="170"/>
      <c r="C113" s="171" t="s">
        <v>213</v>
      </c>
      <c r="D113" s="171" t="s">
        <v>116</v>
      </c>
      <c r="E113" s="172" t="s">
        <v>214</v>
      </c>
      <c r="F113" s="173" t="s">
        <v>215</v>
      </c>
      <c r="G113" s="174" t="s">
        <v>158</v>
      </c>
      <c r="H113" s="175">
        <v>6</v>
      </c>
      <c r="I113" s="176"/>
      <c r="J113" s="177">
        <f>ROUND(I113*H113,2)</f>
        <v>0</v>
      </c>
      <c r="K113" s="173" t="s">
        <v>120</v>
      </c>
      <c r="L113" s="35"/>
      <c r="M113" s="178" t="s">
        <v>3</v>
      </c>
      <c r="N113" s="179" t="s">
        <v>45</v>
      </c>
      <c r="O113" s="68"/>
      <c r="P113" s="180">
        <f>O113*H113</f>
        <v>0</v>
      </c>
      <c r="Q113" s="180">
        <v>0.00069999999999999999</v>
      </c>
      <c r="R113" s="180">
        <f>Q113*H113</f>
        <v>0.0041999999999999997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121</v>
      </c>
      <c r="AT113" s="182" t="s">
        <v>116</v>
      </c>
      <c r="AU113" s="182" t="s">
        <v>112</v>
      </c>
      <c r="AY113" s="15" t="s">
        <v>113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112</v>
      </c>
      <c r="BK113" s="183">
        <f>ROUND(I113*H113,2)</f>
        <v>0</v>
      </c>
      <c r="BL113" s="15" t="s">
        <v>121</v>
      </c>
      <c r="BM113" s="182" t="s">
        <v>216</v>
      </c>
    </row>
    <row r="114" s="2" customFormat="1" ht="21.75" customHeight="1">
      <c r="A114" s="34"/>
      <c r="B114" s="170"/>
      <c r="C114" s="171" t="s">
        <v>217</v>
      </c>
      <c r="D114" s="171" t="s">
        <v>116</v>
      </c>
      <c r="E114" s="172" t="s">
        <v>218</v>
      </c>
      <c r="F114" s="173" t="s">
        <v>219</v>
      </c>
      <c r="G114" s="174" t="s">
        <v>158</v>
      </c>
      <c r="H114" s="175">
        <v>2</v>
      </c>
      <c r="I114" s="176"/>
      <c r="J114" s="177">
        <f>ROUND(I114*H114,2)</f>
        <v>0</v>
      </c>
      <c r="K114" s="173" t="s">
        <v>120</v>
      </c>
      <c r="L114" s="35"/>
      <c r="M114" s="178" t="s">
        <v>3</v>
      </c>
      <c r="N114" s="179" t="s">
        <v>45</v>
      </c>
      <c r="O114" s="68"/>
      <c r="P114" s="180">
        <f>O114*H114</f>
        <v>0</v>
      </c>
      <c r="Q114" s="180">
        <v>0.00024000000000000001</v>
      </c>
      <c r="R114" s="180">
        <f>Q114*H114</f>
        <v>0.00048000000000000001</v>
      </c>
      <c r="S114" s="180">
        <v>0</v>
      </c>
      <c r="T114" s="18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2" t="s">
        <v>121</v>
      </c>
      <c r="AT114" s="182" t="s">
        <v>116</v>
      </c>
      <c r="AU114" s="182" t="s">
        <v>112</v>
      </c>
      <c r="AY114" s="15" t="s">
        <v>113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5" t="s">
        <v>112</v>
      </c>
      <c r="BK114" s="183">
        <f>ROUND(I114*H114,2)</f>
        <v>0</v>
      </c>
      <c r="BL114" s="15" t="s">
        <v>121</v>
      </c>
      <c r="BM114" s="182" t="s">
        <v>220</v>
      </c>
    </row>
    <row r="115" s="2" customFormat="1" ht="21.75" customHeight="1">
      <c r="A115" s="34"/>
      <c r="B115" s="170"/>
      <c r="C115" s="171" t="s">
        <v>221</v>
      </c>
      <c r="D115" s="171" t="s">
        <v>116</v>
      </c>
      <c r="E115" s="172" t="s">
        <v>222</v>
      </c>
      <c r="F115" s="173" t="s">
        <v>223</v>
      </c>
      <c r="G115" s="174" t="s">
        <v>158</v>
      </c>
      <c r="H115" s="175">
        <v>8</v>
      </c>
      <c r="I115" s="176"/>
      <c r="J115" s="177">
        <f>ROUND(I115*H115,2)</f>
        <v>0</v>
      </c>
      <c r="K115" s="173" t="s">
        <v>120</v>
      </c>
      <c r="L115" s="35"/>
      <c r="M115" s="178" t="s">
        <v>3</v>
      </c>
      <c r="N115" s="179" t="s">
        <v>45</v>
      </c>
      <c r="O115" s="68"/>
      <c r="P115" s="180">
        <f>O115*H115</f>
        <v>0</v>
      </c>
      <c r="Q115" s="180">
        <v>0.00022000000000000001</v>
      </c>
      <c r="R115" s="180">
        <f>Q115*H115</f>
        <v>0.0017600000000000001</v>
      </c>
      <c r="S115" s="180">
        <v>0</v>
      </c>
      <c r="T115" s="18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121</v>
      </c>
      <c r="AT115" s="182" t="s">
        <v>116</v>
      </c>
      <c r="AU115" s="182" t="s">
        <v>112</v>
      </c>
      <c r="AY115" s="15" t="s">
        <v>113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112</v>
      </c>
      <c r="BK115" s="183">
        <f>ROUND(I115*H115,2)</f>
        <v>0</v>
      </c>
      <c r="BL115" s="15" t="s">
        <v>121</v>
      </c>
      <c r="BM115" s="182" t="s">
        <v>224</v>
      </c>
    </row>
    <row r="116" s="2" customFormat="1" ht="21.75" customHeight="1">
      <c r="A116" s="34"/>
      <c r="B116" s="170"/>
      <c r="C116" s="171" t="s">
        <v>225</v>
      </c>
      <c r="D116" s="171" t="s">
        <v>116</v>
      </c>
      <c r="E116" s="172" t="s">
        <v>226</v>
      </c>
      <c r="F116" s="173" t="s">
        <v>227</v>
      </c>
      <c r="G116" s="174" t="s">
        <v>158</v>
      </c>
      <c r="H116" s="175">
        <v>1</v>
      </c>
      <c r="I116" s="176"/>
      <c r="J116" s="177">
        <f>ROUND(I116*H116,2)</f>
        <v>0</v>
      </c>
      <c r="K116" s="173" t="s">
        <v>120</v>
      </c>
      <c r="L116" s="35"/>
      <c r="M116" s="178" t="s">
        <v>3</v>
      </c>
      <c r="N116" s="179" t="s">
        <v>45</v>
      </c>
      <c r="O116" s="68"/>
      <c r="P116" s="180">
        <f>O116*H116</f>
        <v>0</v>
      </c>
      <c r="Q116" s="180">
        <v>0.00033</v>
      </c>
      <c r="R116" s="180">
        <f>Q116*H116</f>
        <v>0.00033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121</v>
      </c>
      <c r="AT116" s="182" t="s">
        <v>116</v>
      </c>
      <c r="AU116" s="182" t="s">
        <v>112</v>
      </c>
      <c r="AY116" s="15" t="s">
        <v>113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5" t="s">
        <v>112</v>
      </c>
      <c r="BK116" s="183">
        <f>ROUND(I116*H116,2)</f>
        <v>0</v>
      </c>
      <c r="BL116" s="15" t="s">
        <v>121</v>
      </c>
      <c r="BM116" s="182" t="s">
        <v>228</v>
      </c>
    </row>
    <row r="117" s="2" customFormat="1" ht="21.75" customHeight="1">
      <c r="A117" s="34"/>
      <c r="B117" s="170"/>
      <c r="C117" s="171" t="s">
        <v>229</v>
      </c>
      <c r="D117" s="171" t="s">
        <v>116</v>
      </c>
      <c r="E117" s="172" t="s">
        <v>230</v>
      </c>
      <c r="F117" s="173" t="s">
        <v>231</v>
      </c>
      <c r="G117" s="174" t="s">
        <v>158</v>
      </c>
      <c r="H117" s="175">
        <v>3</v>
      </c>
      <c r="I117" s="176"/>
      <c r="J117" s="177">
        <f>ROUND(I117*H117,2)</f>
        <v>0</v>
      </c>
      <c r="K117" s="173" t="s">
        <v>120</v>
      </c>
      <c r="L117" s="35"/>
      <c r="M117" s="178" t="s">
        <v>3</v>
      </c>
      <c r="N117" s="179" t="s">
        <v>45</v>
      </c>
      <c r="O117" s="68"/>
      <c r="P117" s="180">
        <f>O117*H117</f>
        <v>0</v>
      </c>
      <c r="Q117" s="180">
        <v>0.00034000000000000002</v>
      </c>
      <c r="R117" s="180">
        <f>Q117*H117</f>
        <v>0.0010200000000000001</v>
      </c>
      <c r="S117" s="180">
        <v>0</v>
      </c>
      <c r="T117" s="181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2" t="s">
        <v>121</v>
      </c>
      <c r="AT117" s="182" t="s">
        <v>116</v>
      </c>
      <c r="AU117" s="182" t="s">
        <v>112</v>
      </c>
      <c r="AY117" s="15" t="s">
        <v>113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112</v>
      </c>
      <c r="BK117" s="183">
        <f>ROUND(I117*H117,2)</f>
        <v>0</v>
      </c>
      <c r="BL117" s="15" t="s">
        <v>121</v>
      </c>
      <c r="BM117" s="182" t="s">
        <v>232</v>
      </c>
    </row>
    <row r="118" s="2" customFormat="1" ht="33" customHeight="1">
      <c r="A118" s="34"/>
      <c r="B118" s="170"/>
      <c r="C118" s="171" t="s">
        <v>233</v>
      </c>
      <c r="D118" s="171" t="s">
        <v>116</v>
      </c>
      <c r="E118" s="172" t="s">
        <v>234</v>
      </c>
      <c r="F118" s="173" t="s">
        <v>235</v>
      </c>
      <c r="G118" s="174" t="s">
        <v>135</v>
      </c>
      <c r="H118" s="175">
        <v>0.01</v>
      </c>
      <c r="I118" s="176"/>
      <c r="J118" s="177">
        <f>ROUND(I118*H118,2)</f>
        <v>0</v>
      </c>
      <c r="K118" s="173" t="s">
        <v>120</v>
      </c>
      <c r="L118" s="35"/>
      <c r="M118" s="178" t="s">
        <v>3</v>
      </c>
      <c r="N118" s="179" t="s">
        <v>45</v>
      </c>
      <c r="O118" s="68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2" t="s">
        <v>121</v>
      </c>
      <c r="AT118" s="182" t="s">
        <v>116</v>
      </c>
      <c r="AU118" s="182" t="s">
        <v>112</v>
      </c>
      <c r="AY118" s="15" t="s">
        <v>113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112</v>
      </c>
      <c r="BK118" s="183">
        <f>ROUND(I118*H118,2)</f>
        <v>0</v>
      </c>
      <c r="BL118" s="15" t="s">
        <v>121</v>
      </c>
      <c r="BM118" s="182" t="s">
        <v>236</v>
      </c>
    </row>
    <row r="119" s="12" customFormat="1" ht="22.8" customHeight="1">
      <c r="A119" s="12"/>
      <c r="B119" s="157"/>
      <c r="C119" s="12"/>
      <c r="D119" s="158" t="s">
        <v>72</v>
      </c>
      <c r="E119" s="168" t="s">
        <v>237</v>
      </c>
      <c r="F119" s="168" t="s">
        <v>238</v>
      </c>
      <c r="G119" s="12"/>
      <c r="H119" s="12"/>
      <c r="I119" s="160"/>
      <c r="J119" s="169">
        <f>BK119</f>
        <v>0</v>
      </c>
      <c r="K119" s="12"/>
      <c r="L119" s="157"/>
      <c r="M119" s="162"/>
      <c r="N119" s="163"/>
      <c r="O119" s="163"/>
      <c r="P119" s="164">
        <f>SUM(P120:P129)</f>
        <v>0</v>
      </c>
      <c r="Q119" s="163"/>
      <c r="R119" s="164">
        <f>SUM(R120:R129)</f>
        <v>0.41054000000000002</v>
      </c>
      <c r="S119" s="163"/>
      <c r="T119" s="165">
        <f>SUM(T120:T129)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8" t="s">
        <v>112</v>
      </c>
      <c r="AT119" s="166" t="s">
        <v>72</v>
      </c>
      <c r="AU119" s="166" t="s">
        <v>81</v>
      </c>
      <c r="AY119" s="158" t="s">
        <v>113</v>
      </c>
      <c r="BK119" s="167">
        <f>SUM(BK120:BK129)</f>
        <v>0</v>
      </c>
    </row>
    <row r="120" s="2" customFormat="1" ht="33" customHeight="1">
      <c r="A120" s="34"/>
      <c r="B120" s="170"/>
      <c r="C120" s="171" t="s">
        <v>239</v>
      </c>
      <c r="D120" s="171" t="s">
        <v>116</v>
      </c>
      <c r="E120" s="172" t="s">
        <v>240</v>
      </c>
      <c r="F120" s="173" t="s">
        <v>241</v>
      </c>
      <c r="G120" s="174" t="s">
        <v>158</v>
      </c>
      <c r="H120" s="175">
        <v>8</v>
      </c>
      <c r="I120" s="176"/>
      <c r="J120" s="177">
        <f>ROUND(I120*H120,2)</f>
        <v>0</v>
      </c>
      <c r="K120" s="173" t="s">
        <v>120</v>
      </c>
      <c r="L120" s="35"/>
      <c r="M120" s="178" t="s">
        <v>3</v>
      </c>
      <c r="N120" s="179" t="s">
        <v>45</v>
      </c>
      <c r="O120" s="68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2" t="s">
        <v>121</v>
      </c>
      <c r="AT120" s="182" t="s">
        <v>116</v>
      </c>
      <c r="AU120" s="182" t="s">
        <v>112</v>
      </c>
      <c r="AY120" s="15" t="s">
        <v>113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112</v>
      </c>
      <c r="BK120" s="183">
        <f>ROUND(I120*H120,2)</f>
        <v>0</v>
      </c>
      <c r="BL120" s="15" t="s">
        <v>121</v>
      </c>
      <c r="BM120" s="182" t="s">
        <v>242</v>
      </c>
    </row>
    <row r="121" s="2" customFormat="1" ht="44.25" customHeight="1">
      <c r="A121" s="34"/>
      <c r="B121" s="170"/>
      <c r="C121" s="171" t="s">
        <v>243</v>
      </c>
      <c r="D121" s="171" t="s">
        <v>116</v>
      </c>
      <c r="E121" s="172" t="s">
        <v>244</v>
      </c>
      <c r="F121" s="173" t="s">
        <v>245</v>
      </c>
      <c r="G121" s="174" t="s">
        <v>158</v>
      </c>
      <c r="H121" s="175">
        <v>1</v>
      </c>
      <c r="I121" s="176"/>
      <c r="J121" s="177">
        <f>ROUND(I121*H121,2)</f>
        <v>0</v>
      </c>
      <c r="K121" s="173" t="s">
        <v>3</v>
      </c>
      <c r="L121" s="35"/>
      <c r="M121" s="178" t="s">
        <v>3</v>
      </c>
      <c r="N121" s="179" t="s">
        <v>45</v>
      </c>
      <c r="O121" s="68"/>
      <c r="P121" s="180">
        <f>O121*H121</f>
        <v>0</v>
      </c>
      <c r="Q121" s="180">
        <v>0.025159999999999998</v>
      </c>
      <c r="R121" s="180">
        <f>Q121*H121</f>
        <v>0.025159999999999998</v>
      </c>
      <c r="S121" s="180">
        <v>0</v>
      </c>
      <c r="T121" s="18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2" t="s">
        <v>121</v>
      </c>
      <c r="AT121" s="182" t="s">
        <v>116</v>
      </c>
      <c r="AU121" s="182" t="s">
        <v>112</v>
      </c>
      <c r="AY121" s="15" t="s">
        <v>113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112</v>
      </c>
      <c r="BK121" s="183">
        <f>ROUND(I121*H121,2)</f>
        <v>0</v>
      </c>
      <c r="BL121" s="15" t="s">
        <v>121</v>
      </c>
      <c r="BM121" s="182" t="s">
        <v>246</v>
      </c>
    </row>
    <row r="122" s="2" customFormat="1" ht="44.25" customHeight="1">
      <c r="A122" s="34"/>
      <c r="B122" s="170"/>
      <c r="C122" s="171" t="s">
        <v>247</v>
      </c>
      <c r="D122" s="171" t="s">
        <v>116</v>
      </c>
      <c r="E122" s="172" t="s">
        <v>248</v>
      </c>
      <c r="F122" s="173" t="s">
        <v>249</v>
      </c>
      <c r="G122" s="174" t="s">
        <v>158</v>
      </c>
      <c r="H122" s="175">
        <v>1</v>
      </c>
      <c r="I122" s="176"/>
      <c r="J122" s="177">
        <f>ROUND(I122*H122,2)</f>
        <v>0</v>
      </c>
      <c r="K122" s="173" t="s">
        <v>3</v>
      </c>
      <c r="L122" s="35"/>
      <c r="M122" s="178" t="s">
        <v>3</v>
      </c>
      <c r="N122" s="179" t="s">
        <v>45</v>
      </c>
      <c r="O122" s="68"/>
      <c r="P122" s="180">
        <f>O122*H122</f>
        <v>0</v>
      </c>
      <c r="Q122" s="180">
        <v>0.031539999999999999</v>
      </c>
      <c r="R122" s="180">
        <f>Q122*H122</f>
        <v>0.031539999999999999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121</v>
      </c>
      <c r="AT122" s="182" t="s">
        <v>116</v>
      </c>
      <c r="AU122" s="182" t="s">
        <v>112</v>
      </c>
      <c r="AY122" s="15" t="s">
        <v>113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5" t="s">
        <v>112</v>
      </c>
      <c r="BK122" s="183">
        <f>ROUND(I122*H122,2)</f>
        <v>0</v>
      </c>
      <c r="BL122" s="15" t="s">
        <v>121</v>
      </c>
      <c r="BM122" s="182" t="s">
        <v>250</v>
      </c>
    </row>
    <row r="123" s="2" customFormat="1" ht="44.25" customHeight="1">
      <c r="A123" s="34"/>
      <c r="B123" s="170"/>
      <c r="C123" s="171" t="s">
        <v>251</v>
      </c>
      <c r="D123" s="171" t="s">
        <v>116</v>
      </c>
      <c r="E123" s="172" t="s">
        <v>252</v>
      </c>
      <c r="F123" s="173" t="s">
        <v>253</v>
      </c>
      <c r="G123" s="174" t="s">
        <v>158</v>
      </c>
      <c r="H123" s="175">
        <v>1</v>
      </c>
      <c r="I123" s="176"/>
      <c r="J123" s="177">
        <f>ROUND(I123*H123,2)</f>
        <v>0</v>
      </c>
      <c r="K123" s="173" t="s">
        <v>3</v>
      </c>
      <c r="L123" s="35"/>
      <c r="M123" s="178" t="s">
        <v>3</v>
      </c>
      <c r="N123" s="179" t="s">
        <v>45</v>
      </c>
      <c r="O123" s="68"/>
      <c r="P123" s="180">
        <f>O123*H123</f>
        <v>0</v>
      </c>
      <c r="Q123" s="180">
        <v>0.034799999999999998</v>
      </c>
      <c r="R123" s="180">
        <f>Q123*H123</f>
        <v>0.034799999999999998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121</v>
      </c>
      <c r="AT123" s="182" t="s">
        <v>116</v>
      </c>
      <c r="AU123" s="182" t="s">
        <v>112</v>
      </c>
      <c r="AY123" s="15" t="s">
        <v>113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112</v>
      </c>
      <c r="BK123" s="183">
        <f>ROUND(I123*H123,2)</f>
        <v>0</v>
      </c>
      <c r="BL123" s="15" t="s">
        <v>121</v>
      </c>
      <c r="BM123" s="182" t="s">
        <v>254</v>
      </c>
    </row>
    <row r="124" s="2" customFormat="1" ht="44.25" customHeight="1">
      <c r="A124" s="34"/>
      <c r="B124" s="170"/>
      <c r="C124" s="171" t="s">
        <v>126</v>
      </c>
      <c r="D124" s="171" t="s">
        <v>116</v>
      </c>
      <c r="E124" s="172" t="s">
        <v>255</v>
      </c>
      <c r="F124" s="173" t="s">
        <v>256</v>
      </c>
      <c r="G124" s="174" t="s">
        <v>158</v>
      </c>
      <c r="H124" s="175">
        <v>1</v>
      </c>
      <c r="I124" s="176"/>
      <c r="J124" s="177">
        <f>ROUND(I124*H124,2)</f>
        <v>0</v>
      </c>
      <c r="K124" s="173" t="s">
        <v>3</v>
      </c>
      <c r="L124" s="35"/>
      <c r="M124" s="178" t="s">
        <v>3</v>
      </c>
      <c r="N124" s="179" t="s">
        <v>45</v>
      </c>
      <c r="O124" s="68"/>
      <c r="P124" s="180">
        <f>O124*H124</f>
        <v>0</v>
      </c>
      <c r="Q124" s="180">
        <v>0.041320000000000003</v>
      </c>
      <c r="R124" s="180">
        <f>Q124*H124</f>
        <v>0.041320000000000003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121</v>
      </c>
      <c r="AT124" s="182" t="s">
        <v>116</v>
      </c>
      <c r="AU124" s="182" t="s">
        <v>112</v>
      </c>
      <c r="AY124" s="15" t="s">
        <v>113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112</v>
      </c>
      <c r="BK124" s="183">
        <f>ROUND(I124*H124,2)</f>
        <v>0</v>
      </c>
      <c r="BL124" s="15" t="s">
        <v>121</v>
      </c>
      <c r="BM124" s="182" t="s">
        <v>257</v>
      </c>
    </row>
    <row r="125" s="2" customFormat="1" ht="44.25" customHeight="1">
      <c r="A125" s="34"/>
      <c r="B125" s="170"/>
      <c r="C125" s="171" t="s">
        <v>258</v>
      </c>
      <c r="D125" s="171" t="s">
        <v>116</v>
      </c>
      <c r="E125" s="172" t="s">
        <v>259</v>
      </c>
      <c r="F125" s="173" t="s">
        <v>260</v>
      </c>
      <c r="G125" s="174" t="s">
        <v>158</v>
      </c>
      <c r="H125" s="175">
        <v>2</v>
      </c>
      <c r="I125" s="176"/>
      <c r="J125" s="177">
        <f>ROUND(I125*H125,2)</f>
        <v>0</v>
      </c>
      <c r="K125" s="173" t="s">
        <v>3</v>
      </c>
      <c r="L125" s="35"/>
      <c r="M125" s="178" t="s">
        <v>3</v>
      </c>
      <c r="N125" s="179" t="s">
        <v>45</v>
      </c>
      <c r="O125" s="68"/>
      <c r="P125" s="180">
        <f>O125*H125</f>
        <v>0</v>
      </c>
      <c r="Q125" s="180">
        <v>0.041259999999999998</v>
      </c>
      <c r="R125" s="180">
        <f>Q125*H125</f>
        <v>0.082519999999999996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121</v>
      </c>
      <c r="AT125" s="182" t="s">
        <v>116</v>
      </c>
      <c r="AU125" s="182" t="s">
        <v>112</v>
      </c>
      <c r="AY125" s="15" t="s">
        <v>113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112</v>
      </c>
      <c r="BK125" s="183">
        <f>ROUND(I125*H125,2)</f>
        <v>0</v>
      </c>
      <c r="BL125" s="15" t="s">
        <v>121</v>
      </c>
      <c r="BM125" s="182" t="s">
        <v>261</v>
      </c>
    </row>
    <row r="126" s="2" customFormat="1" ht="21.75" customHeight="1">
      <c r="A126" s="34"/>
      <c r="B126" s="170"/>
      <c r="C126" s="171" t="s">
        <v>262</v>
      </c>
      <c r="D126" s="171" t="s">
        <v>116</v>
      </c>
      <c r="E126" s="172" t="s">
        <v>263</v>
      </c>
      <c r="F126" s="173" t="s">
        <v>264</v>
      </c>
      <c r="G126" s="174" t="s">
        <v>158</v>
      </c>
      <c r="H126" s="175">
        <v>2</v>
      </c>
      <c r="I126" s="176"/>
      <c r="J126" s="177">
        <f>ROUND(I126*H126,2)</f>
        <v>0</v>
      </c>
      <c r="K126" s="173" t="s">
        <v>120</v>
      </c>
      <c r="L126" s="35"/>
      <c r="M126" s="178" t="s">
        <v>3</v>
      </c>
      <c r="N126" s="179" t="s">
        <v>45</v>
      </c>
      <c r="O126" s="6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121</v>
      </c>
      <c r="AT126" s="182" t="s">
        <v>116</v>
      </c>
      <c r="AU126" s="182" t="s">
        <v>112</v>
      </c>
      <c r="AY126" s="15" t="s">
        <v>113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112</v>
      </c>
      <c r="BK126" s="183">
        <f>ROUND(I126*H126,2)</f>
        <v>0</v>
      </c>
      <c r="BL126" s="15" t="s">
        <v>121</v>
      </c>
      <c r="BM126" s="182" t="s">
        <v>265</v>
      </c>
    </row>
    <row r="127" s="2" customFormat="1" ht="55.5" customHeight="1">
      <c r="A127" s="34"/>
      <c r="B127" s="170"/>
      <c r="C127" s="184" t="s">
        <v>266</v>
      </c>
      <c r="D127" s="184" t="s">
        <v>123</v>
      </c>
      <c r="E127" s="185" t="s">
        <v>267</v>
      </c>
      <c r="F127" s="186" t="s">
        <v>268</v>
      </c>
      <c r="G127" s="187" t="s">
        <v>158</v>
      </c>
      <c r="H127" s="188">
        <v>1</v>
      </c>
      <c r="I127" s="189"/>
      <c r="J127" s="190">
        <f>ROUND(I127*H127,2)</f>
        <v>0</v>
      </c>
      <c r="K127" s="186" t="s">
        <v>3</v>
      </c>
      <c r="L127" s="191"/>
      <c r="M127" s="192" t="s">
        <v>3</v>
      </c>
      <c r="N127" s="193" t="s">
        <v>45</v>
      </c>
      <c r="O127" s="68"/>
      <c r="P127" s="180">
        <f>O127*H127</f>
        <v>0</v>
      </c>
      <c r="Q127" s="180">
        <v>0.097600000000000006</v>
      </c>
      <c r="R127" s="180">
        <f>Q127*H127</f>
        <v>0.097600000000000006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126</v>
      </c>
      <c r="AT127" s="182" t="s">
        <v>123</v>
      </c>
      <c r="AU127" s="182" t="s">
        <v>112</v>
      </c>
      <c r="AY127" s="15" t="s">
        <v>113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112</v>
      </c>
      <c r="BK127" s="183">
        <f>ROUND(I127*H127,2)</f>
        <v>0</v>
      </c>
      <c r="BL127" s="15" t="s">
        <v>121</v>
      </c>
      <c r="BM127" s="182" t="s">
        <v>269</v>
      </c>
    </row>
    <row r="128" s="2" customFormat="1" ht="55.5" customHeight="1">
      <c r="A128" s="34"/>
      <c r="B128" s="170"/>
      <c r="C128" s="184" t="s">
        <v>270</v>
      </c>
      <c r="D128" s="184" t="s">
        <v>123</v>
      </c>
      <c r="E128" s="185" t="s">
        <v>271</v>
      </c>
      <c r="F128" s="186" t="s">
        <v>272</v>
      </c>
      <c r="G128" s="187" t="s">
        <v>158</v>
      </c>
      <c r="H128" s="188">
        <v>1</v>
      </c>
      <c r="I128" s="189"/>
      <c r="J128" s="190">
        <f>ROUND(I128*H128,2)</f>
        <v>0</v>
      </c>
      <c r="K128" s="186" t="s">
        <v>3</v>
      </c>
      <c r="L128" s="191"/>
      <c r="M128" s="192" t="s">
        <v>3</v>
      </c>
      <c r="N128" s="193" t="s">
        <v>45</v>
      </c>
      <c r="O128" s="68"/>
      <c r="P128" s="180">
        <f>O128*H128</f>
        <v>0</v>
      </c>
      <c r="Q128" s="180">
        <v>0.097600000000000006</v>
      </c>
      <c r="R128" s="180">
        <f>Q128*H128</f>
        <v>0.097600000000000006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126</v>
      </c>
      <c r="AT128" s="182" t="s">
        <v>123</v>
      </c>
      <c r="AU128" s="182" t="s">
        <v>112</v>
      </c>
      <c r="AY128" s="15" t="s">
        <v>113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112</v>
      </c>
      <c r="BK128" s="183">
        <f>ROUND(I128*H128,2)</f>
        <v>0</v>
      </c>
      <c r="BL128" s="15" t="s">
        <v>121</v>
      </c>
      <c r="BM128" s="182" t="s">
        <v>273</v>
      </c>
    </row>
    <row r="129" s="2" customFormat="1" ht="33" customHeight="1">
      <c r="A129" s="34"/>
      <c r="B129" s="170"/>
      <c r="C129" s="171" t="s">
        <v>274</v>
      </c>
      <c r="D129" s="171" t="s">
        <v>116</v>
      </c>
      <c r="E129" s="172" t="s">
        <v>275</v>
      </c>
      <c r="F129" s="173" t="s">
        <v>276</v>
      </c>
      <c r="G129" s="174" t="s">
        <v>135</v>
      </c>
      <c r="H129" s="175">
        <v>0.41099999999999998</v>
      </c>
      <c r="I129" s="176"/>
      <c r="J129" s="177">
        <f>ROUND(I129*H129,2)</f>
        <v>0</v>
      </c>
      <c r="K129" s="173" t="s">
        <v>120</v>
      </c>
      <c r="L129" s="35"/>
      <c r="M129" s="178" t="s">
        <v>3</v>
      </c>
      <c r="N129" s="179" t="s">
        <v>45</v>
      </c>
      <c r="O129" s="6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121</v>
      </c>
      <c r="AT129" s="182" t="s">
        <v>116</v>
      </c>
      <c r="AU129" s="182" t="s">
        <v>112</v>
      </c>
      <c r="AY129" s="15" t="s">
        <v>113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112</v>
      </c>
      <c r="BK129" s="183">
        <f>ROUND(I129*H129,2)</f>
        <v>0</v>
      </c>
      <c r="BL129" s="15" t="s">
        <v>121</v>
      </c>
      <c r="BM129" s="182" t="s">
        <v>277</v>
      </c>
    </row>
    <row r="130" s="12" customFormat="1" ht="22.8" customHeight="1">
      <c r="A130" s="12"/>
      <c r="B130" s="157"/>
      <c r="C130" s="12"/>
      <c r="D130" s="158" t="s">
        <v>72</v>
      </c>
      <c r="E130" s="168" t="s">
        <v>278</v>
      </c>
      <c r="F130" s="168" t="s">
        <v>279</v>
      </c>
      <c r="G130" s="12"/>
      <c r="H130" s="12"/>
      <c r="I130" s="160"/>
      <c r="J130" s="169">
        <f>BK130</f>
        <v>0</v>
      </c>
      <c r="K130" s="12"/>
      <c r="L130" s="157"/>
      <c r="M130" s="162"/>
      <c r="N130" s="163"/>
      <c r="O130" s="163"/>
      <c r="P130" s="164">
        <f>P131</f>
        <v>0</v>
      </c>
      <c r="Q130" s="163"/>
      <c r="R130" s="164">
        <f>R131</f>
        <v>0</v>
      </c>
      <c r="S130" s="163"/>
      <c r="T130" s="16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8" t="s">
        <v>112</v>
      </c>
      <c r="AT130" s="166" t="s">
        <v>72</v>
      </c>
      <c r="AU130" s="166" t="s">
        <v>81</v>
      </c>
      <c r="AY130" s="158" t="s">
        <v>113</v>
      </c>
      <c r="BK130" s="167">
        <f>BK131</f>
        <v>0</v>
      </c>
    </row>
    <row r="131" s="2" customFormat="1" ht="16.5" customHeight="1">
      <c r="A131" s="34"/>
      <c r="B131" s="170"/>
      <c r="C131" s="171" t="s">
        <v>280</v>
      </c>
      <c r="D131" s="171" t="s">
        <v>116</v>
      </c>
      <c r="E131" s="172" t="s">
        <v>281</v>
      </c>
      <c r="F131" s="173" t="s">
        <v>282</v>
      </c>
      <c r="G131" s="174" t="s">
        <v>158</v>
      </c>
      <c r="H131" s="175">
        <v>1</v>
      </c>
      <c r="I131" s="176"/>
      <c r="J131" s="177">
        <f>ROUND(I131*H131,2)</f>
        <v>0</v>
      </c>
      <c r="K131" s="173" t="s">
        <v>3</v>
      </c>
      <c r="L131" s="35"/>
      <c r="M131" s="194" t="s">
        <v>3</v>
      </c>
      <c r="N131" s="195" t="s">
        <v>45</v>
      </c>
      <c r="O131" s="196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283</v>
      </c>
      <c r="AT131" s="182" t="s">
        <v>116</v>
      </c>
      <c r="AU131" s="182" t="s">
        <v>112</v>
      </c>
      <c r="AY131" s="15" t="s">
        <v>113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112</v>
      </c>
      <c r="BK131" s="183">
        <f>ROUND(I131*H131,2)</f>
        <v>0</v>
      </c>
      <c r="BL131" s="15" t="s">
        <v>283</v>
      </c>
      <c r="BM131" s="182" t="s">
        <v>284</v>
      </c>
    </row>
    <row r="132" s="2" customFormat="1" ht="6.96" customHeight="1">
      <c r="A132" s="34"/>
      <c r="B132" s="51"/>
      <c r="C132" s="52"/>
      <c r="D132" s="52"/>
      <c r="E132" s="52"/>
      <c r="F132" s="52"/>
      <c r="G132" s="52"/>
      <c r="H132" s="52"/>
      <c r="I132" s="130"/>
      <c r="J132" s="52"/>
      <c r="K132" s="52"/>
      <c r="L132" s="35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2020-03-10T14:31:17Z</dcterms:created>
  <dcterms:modified xsi:type="dcterms:W3CDTF">2020-03-10T14:31:19Z</dcterms:modified>
</cp:coreProperties>
</file>